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activeTab="1"/>
  </bookViews>
  <sheets>
    <sheet name="composition" sheetId="8" r:id="rId1"/>
    <sheet name="export" sheetId="1" r:id="rId2"/>
    <sheet name="Import" sheetId="2" r:id="rId3"/>
    <sheet name="partner" sheetId="3" r:id="rId4"/>
  </sheets>
  <definedNames>
    <definedName name="_xlnm.Print_Area" localSheetId="1">export!$A$1:$K$46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<sst xmlns="http://schemas.openxmlformats.org/spreadsheetml/2006/main" count="191" uniqueCount="137">
  <si>
    <t>Foreign Trade Composition of Nepal</t>
  </si>
  <si>
    <t>In Billion Rs.</t>
  </si>
  <si>
    <t>Total Exports</t>
  </si>
  <si>
    <t>Total Imports</t>
  </si>
  <si>
    <t>Total Trade</t>
  </si>
  <si>
    <t>Trade Deficit</t>
  </si>
  <si>
    <t>Export: Import Ratio</t>
  </si>
  <si>
    <t>F.Y. 2080/81 (2023/24) ( Shrawan-Bhadra)</t>
  </si>
  <si>
    <t>1:</t>
  </si>
  <si>
    <t>Share % in Total Trade</t>
  </si>
  <si>
    <t>F.Y. 2081/82 (2024/25) ( Shrawan-Bhadra)</t>
  </si>
  <si>
    <t>F.Y. 2082/83 (2025/26) ( Shrawan-Bhadra)</t>
  </si>
  <si>
    <t>Percentage Change in First two Month of F.Y. 2081/82 compared to same period of the previous year</t>
  </si>
  <si>
    <t>Percentage Change in First two Month of F.Y. 2082/83 compared to same period of the previous year</t>
  </si>
  <si>
    <t xml:space="preserve">COMPARISON OF TOTAL EXPORTS OF SOME MAJOR COMMODITIES </t>
  </si>
  <si>
    <t>DURING THE TWO  MONTH OF THE F.Y. 2081/82 AND 2082/83</t>
  </si>
  <si>
    <t>(Provisional)</t>
  </si>
  <si>
    <t>Value in 000 Rs</t>
  </si>
  <si>
    <t>F.Y. 2081/82 (2024/25)</t>
  </si>
  <si>
    <t>F.Y. 2081/82  (2024/25)</t>
  </si>
  <si>
    <t>F.Y. 2082/83  (2025/26)</t>
  </si>
  <si>
    <t>% Change in Value  in  F.Y. 2082/83  (Shrawan-Bhadra)</t>
  </si>
  <si>
    <t>% Share  in F.Y. 2082/83 (Shrawan-Bhadra)</t>
  </si>
  <si>
    <t>Annual</t>
  </si>
  <si>
    <t>Shrawan-Bhadra</t>
  </si>
  <si>
    <t>S.N</t>
  </si>
  <si>
    <t>Commodities</t>
  </si>
  <si>
    <t>Unit</t>
  </si>
  <si>
    <t>Quantity</t>
  </si>
  <si>
    <t>Value</t>
  </si>
  <si>
    <t>Soyabean oil</t>
  </si>
  <si>
    <t>Yarns</t>
  </si>
  <si>
    <t>Woolen Carpet</t>
  </si>
  <si>
    <t>Sq.Mtr.</t>
  </si>
  <si>
    <t>Readymade Garments</t>
  </si>
  <si>
    <t>Pcs.</t>
  </si>
  <si>
    <t>Palm oil</t>
  </si>
  <si>
    <t>Sunflower Oil</t>
  </si>
  <si>
    <t>Jute and Jute Products</t>
  </si>
  <si>
    <t>Woolen Felt Products</t>
  </si>
  <si>
    <t>Juices</t>
  </si>
  <si>
    <t>Tea</t>
  </si>
  <si>
    <t>Kg.</t>
  </si>
  <si>
    <t>Iron and Steel products</t>
  </si>
  <si>
    <t>Plywood</t>
  </si>
  <si>
    <t>Cardamom</t>
  </si>
  <si>
    <t>Woolen and Pashmina shawls</t>
  </si>
  <si>
    <t xml:space="preserve">Oil-cake </t>
  </si>
  <si>
    <t>Noodles, pasta and like</t>
  </si>
  <si>
    <t>Footwear</t>
  </si>
  <si>
    <t>Kattha</t>
  </si>
  <si>
    <t>Cement</t>
  </si>
  <si>
    <t>Fabrics</t>
  </si>
  <si>
    <t>Dog or cat food</t>
  </si>
  <si>
    <t>Medicinal Herbs</t>
  </si>
  <si>
    <t>Nepalese paper and paper Products</t>
  </si>
  <si>
    <t>Rosin and resin acid</t>
  </si>
  <si>
    <t>Broom grass (Amriso)</t>
  </si>
  <si>
    <t>Copper and articles thereof</t>
  </si>
  <si>
    <t>Unwrought lead (excl refined and containi n  antimony)</t>
  </si>
  <si>
    <t>Lentils</t>
  </si>
  <si>
    <t>Dentifrices (toothpaste)</t>
  </si>
  <si>
    <t>Ginger</t>
  </si>
  <si>
    <t>Hides &amp; Skins</t>
  </si>
  <si>
    <t>Cement Clinker</t>
  </si>
  <si>
    <t>Essential Oils</t>
  </si>
  <si>
    <t>Brans</t>
  </si>
  <si>
    <t>Stoppers, lids, caps and other closures of  plastics</t>
  </si>
  <si>
    <t>Cotton sacks and bags</t>
  </si>
  <si>
    <t>Articles of silver jewellery</t>
  </si>
  <si>
    <t>Handicrafts ( Painting, Sculpture and statuary)</t>
  </si>
  <si>
    <t>Gold Jewellery</t>
  </si>
  <si>
    <t>Others</t>
  </si>
  <si>
    <t>Total</t>
  </si>
  <si>
    <t>`</t>
  </si>
  <si>
    <t xml:space="preserve">COMPARISON OF TOTAL IMPORTS OF SOME MAJOR COMMODITIES </t>
  </si>
  <si>
    <t>F.Y. 2081/82</t>
  </si>
  <si>
    <t>F.Y. 2082/83</t>
  </si>
  <si>
    <t>% Share in  F.Y. 2082/83 ( Shrawan-Bhadra)</t>
  </si>
  <si>
    <t>(2024/25)</t>
  </si>
  <si>
    <t>(2025/26)</t>
  </si>
  <si>
    <t>Petroleum Products</t>
  </si>
  <si>
    <t>Iron &amp; Steel and products thereof</t>
  </si>
  <si>
    <t>Crude soyabean oil</t>
  </si>
  <si>
    <t>Machinery and parts</t>
  </si>
  <si>
    <t>Transport Vehicles and parts thereof</t>
  </si>
  <si>
    <t>Fertilizers</t>
  </si>
  <si>
    <t>Electronic and Electrical Equipments</t>
  </si>
  <si>
    <t>Cereals</t>
  </si>
  <si>
    <t>Telecommunication Equipment and parts</t>
  </si>
  <si>
    <t>Pharmaceutical products</t>
  </si>
  <si>
    <t>Articles of apparel and clothing accessories</t>
  </si>
  <si>
    <t>Polythene Granules</t>
  </si>
  <si>
    <t>Man-made fibres and Fabric ( Synthetic, Polyester etc)</t>
  </si>
  <si>
    <t>Gold</t>
  </si>
  <si>
    <t>Aluminium and articles thereof</t>
  </si>
  <si>
    <t>Rubber and articles thereof</t>
  </si>
  <si>
    <t>Chemicals</t>
  </si>
  <si>
    <t>Cotton ( Yarn and Fabrics)</t>
  </si>
  <si>
    <t>Crude palm Oil</t>
  </si>
  <si>
    <t>Crude sunflower oil</t>
  </si>
  <si>
    <t>Wool, fine or coarse animal hair</t>
  </si>
  <si>
    <t>Aircraft and parts thereof</t>
  </si>
  <si>
    <t>Low erucic acid rape or colza seeds</t>
  </si>
  <si>
    <t>Silver</t>
  </si>
  <si>
    <t>Zinc and articles thereof</t>
  </si>
  <si>
    <t>Major Trading Partners of Nepal</t>
  </si>
  <si>
    <t>(First Two Month Provisional)</t>
  </si>
  <si>
    <t>Exports</t>
  </si>
  <si>
    <t>Countries/Region</t>
  </si>
  <si>
    <t xml:space="preserve">    F.Y. 2081/82        (Shrawan-Bhadra)</t>
  </si>
  <si>
    <t xml:space="preserve">    F.Y. 2082/83        (Shrawan-Bhadra)</t>
  </si>
  <si>
    <t xml:space="preserve">% Change in value F.Y. 2082/83 </t>
  </si>
  <si>
    <t>% Share Total in  F.Y. 2082/83 ( Shrawan-Bhadra)</t>
  </si>
  <si>
    <t>India</t>
  </si>
  <si>
    <t>United States</t>
  </si>
  <si>
    <t>Germany</t>
  </si>
  <si>
    <t>United Kingdom</t>
  </si>
  <si>
    <t>United Arab Emirates</t>
  </si>
  <si>
    <t>France</t>
  </si>
  <si>
    <t>Japan</t>
  </si>
  <si>
    <t>Australia</t>
  </si>
  <si>
    <t>Italy</t>
  </si>
  <si>
    <t>Netherlands</t>
  </si>
  <si>
    <t>Canada</t>
  </si>
  <si>
    <t>Denmark</t>
  </si>
  <si>
    <t>Afghanistan</t>
  </si>
  <si>
    <t>China</t>
  </si>
  <si>
    <t>Grand Total</t>
  </si>
  <si>
    <t>Imports</t>
  </si>
  <si>
    <t>Argentina</t>
  </si>
  <si>
    <t>Indonesia</t>
  </si>
  <si>
    <t>Brazil</t>
  </si>
  <si>
    <t>Qatar</t>
  </si>
  <si>
    <t>Thailand</t>
  </si>
  <si>
    <t>Malaysia</t>
  </si>
  <si>
    <t>Bangladesh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</si>
</sst>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2" formatCode="_(&quot;$&quot;* #,##0_);_(&quot;$&quot;* \(#,##0\);_(&quot;$&quot;* &quot;-&quot;_);_(@_)"/>
    <numFmt numFmtId="43" formatCode="_(* #,##0.00_);_(* \(#,##0.00\);_(* &quot;-&quot;??_);_(@_)"/>
    <numFmt numFmtId="44" formatCode="_(&quot;$&quot;* #,##0.00_);_(&quot;$&quot;* \(#,##0.00\);_(&quot;$&quot;* &quot;-&quot;??_);_(@_)"/>
    <numFmt numFmtId="176" formatCode="_ * #,##0_ ;_ * \-#,##0_ ;_ * &quot;-&quot;_ ;_ @_ "/>
    <numFmt numFmtId="177" formatCode="_(* #,##0_);_(* \(#,##0\);_(* &quot;-&quot;??_);_(@_)"/>
    <numFmt numFmtId="178" formatCode="_(* #,##0.0_);_(* \(#,##0.0\);_(* &quot;-&quot;??_);_(@_)"/>
    <numFmt numFmtId="179" formatCode="0.0"/>
  </numFmts>
  <fonts count="43">
    <font>
      <sz val="11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2"/>
      <color indexed="8"/>
      <name val="Calibri"/>
      <charset val="134"/>
      <scheme val="minor"/>
    </font>
    <font>
      <b/>
      <sz val="12"/>
      <name val="Calibri"/>
      <charset val="134"/>
      <scheme val="minor"/>
    </font>
    <font>
      <sz val="12"/>
      <color indexed="8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sz val="14"/>
      <color indexed="8"/>
      <name val="Calibri"/>
      <charset val="134"/>
      <scheme val="minor"/>
    </font>
    <font>
      <b/>
      <sz val="10"/>
      <color indexed="8"/>
      <name val="Calibri"/>
      <charset val="134"/>
      <scheme val="minor"/>
    </font>
    <font>
      <b/>
      <sz val="11"/>
      <color indexed="8"/>
      <name val="Calibri"/>
      <charset val="134"/>
    </font>
    <font>
      <sz val="11"/>
      <name val="Calibri"/>
      <charset val="134"/>
      <scheme val="minor"/>
    </font>
    <font>
      <sz val="12"/>
      <name val="Arial"/>
      <charset val="134"/>
    </font>
    <font>
      <b/>
      <sz val="14"/>
      <name val="Calibri"/>
      <charset val="134"/>
      <scheme val="minor"/>
    </font>
    <font>
      <sz val="12"/>
      <name val="Calibri"/>
      <charset val="134"/>
      <scheme val="minor"/>
    </font>
    <font>
      <i/>
      <sz val="12"/>
      <name val="Calibri"/>
      <charset val="134"/>
      <scheme val="minor"/>
    </font>
    <font>
      <sz val="1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176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1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9" applyNumberFormat="0" applyAlignment="0" applyProtection="0">
      <alignment vertical="center"/>
    </xf>
    <xf numFmtId="0" fontId="33" fillId="4" borderId="20" applyNumberFormat="0" applyAlignment="0" applyProtection="0">
      <alignment vertical="center"/>
    </xf>
    <xf numFmtId="0" fontId="34" fillId="4" borderId="19" applyNumberFormat="0" applyAlignment="0" applyProtection="0">
      <alignment vertical="center"/>
    </xf>
    <xf numFmtId="0" fontId="35" fillId="5" borderId="21" applyNumberFormat="0" applyAlignment="0" applyProtection="0">
      <alignment vertical="center"/>
    </xf>
    <xf numFmtId="0" fontId="36" fillId="0" borderId="22" applyNumberFormat="0" applyFill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</cellStyleXfs>
  <cellXfs count="2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177" fontId="2" fillId="0" borderId="0" xfId="1" applyNumberFormat="1" applyFont="1"/>
    <xf numFmtId="2" fontId="2" fillId="0" borderId="0" xfId="1" applyNumberFormat="1" applyFont="1"/>
    <xf numFmtId="0" fontId="3" fillId="0" borderId="0" xfId="0" applyNumberFormat="1" applyFont="1" applyFill="1" applyBorder="1" applyAlignment="1" applyProtection="1">
      <alignment horizontal="center"/>
    </xf>
    <xf numFmtId="177" fontId="4" fillId="0" borderId="0" xfId="1" applyNumberFormat="1" applyFont="1" applyBorder="1" applyAlignment="1">
      <alignment horizontal="center"/>
    </xf>
    <xf numFmtId="0" fontId="3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177" fontId="5" fillId="0" borderId="0" xfId="1" applyNumberFormat="1" applyFont="1" applyFill="1" applyBorder="1" applyAlignment="1" applyProtection="1"/>
    <xf numFmtId="177" fontId="4" fillId="0" borderId="0" xfId="1" applyNumberFormat="1" applyFont="1" applyBorder="1" applyAlignment="1">
      <alignment horizontal="right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top"/>
    </xf>
    <xf numFmtId="177" fontId="4" fillId="0" borderId="2" xfId="1" applyNumberFormat="1" applyFont="1" applyBorder="1" applyAlignment="1">
      <alignment horizontal="center" vertical="top" wrapText="1"/>
    </xf>
    <xf numFmtId="2" fontId="3" fillId="0" borderId="2" xfId="1" applyNumberFormat="1" applyFont="1" applyBorder="1" applyAlignment="1">
      <alignment horizontal="center" vertical="center" wrapText="1"/>
    </xf>
    <xf numFmtId="178" fontId="6" fillId="0" borderId="2" xfId="0" applyNumberFormat="1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top"/>
    </xf>
    <xf numFmtId="177" fontId="4" fillId="0" borderId="5" xfId="1" applyNumberFormat="1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center" vertical="center" wrapText="1"/>
    </xf>
    <xf numFmtId="178" fontId="6" fillId="0" borderId="4" xfId="0" applyNumberFormat="1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/>
    </xf>
    <xf numFmtId="0" fontId="0" fillId="0" borderId="2" xfId="0" applyBorder="1"/>
    <xf numFmtId="43" fontId="0" fillId="0" borderId="7" xfId="1" applyFont="1" applyBorder="1"/>
    <xf numFmtId="43" fontId="0" fillId="0" borderId="2" xfId="1" applyFont="1" applyBorder="1"/>
    <xf numFmtId="2" fontId="8" fillId="0" borderId="2" xfId="1" applyNumberFormat="1" applyFont="1" applyBorder="1"/>
    <xf numFmtId="43" fontId="2" fillId="0" borderId="2" xfId="1" applyFont="1" applyBorder="1"/>
    <xf numFmtId="2" fontId="2" fillId="0" borderId="0" xfId="0" applyNumberFormat="1" applyFont="1"/>
    <xf numFmtId="0" fontId="0" fillId="0" borderId="5" xfId="0" applyBorder="1"/>
    <xf numFmtId="43" fontId="0" fillId="0" borderId="8" xfId="1" applyFont="1" applyBorder="1"/>
    <xf numFmtId="43" fontId="0" fillId="0" borderId="5" xfId="1" applyFont="1" applyBorder="1"/>
    <xf numFmtId="2" fontId="8" fillId="0" borderId="5" xfId="1" applyNumberFormat="1" applyFont="1" applyBorder="1"/>
    <xf numFmtId="43" fontId="2" fillId="0" borderId="5" xfId="1" applyFont="1" applyBorder="1"/>
    <xf numFmtId="43" fontId="2" fillId="0" borderId="8" xfId="1" applyFont="1" applyBorder="1" applyAlignment="1">
      <alignment horizontal="right"/>
    </xf>
    <xf numFmtId="0" fontId="7" fillId="0" borderId="3" xfId="0" applyFont="1" applyBorder="1" applyAlignment="1">
      <alignment horizontal="center" vertical="top"/>
    </xf>
    <xf numFmtId="0" fontId="8" fillId="0" borderId="4" xfId="0" applyFont="1" applyBorder="1"/>
    <xf numFmtId="43" fontId="8" fillId="0" borderId="8" xfId="1" applyFont="1" applyBorder="1"/>
    <xf numFmtId="43" fontId="8" fillId="0" borderId="5" xfId="1" applyFont="1" applyBorder="1"/>
    <xf numFmtId="0" fontId="9" fillId="0" borderId="9" xfId="0" applyFont="1" applyBorder="1" applyAlignment="1">
      <alignment horizontal="center" vertical="top"/>
    </xf>
    <xf numFmtId="0" fontId="9" fillId="0" borderId="10" xfId="0" applyFont="1" applyBorder="1" applyAlignment="1">
      <alignment horizontal="left" vertical="top"/>
    </xf>
    <xf numFmtId="43" fontId="6" fillId="0" borderId="10" xfId="1" applyFont="1" applyBorder="1"/>
    <xf numFmtId="2" fontId="10" fillId="0" borderId="10" xfId="1" applyNumberFormat="1" applyFont="1" applyBorder="1"/>
    <xf numFmtId="43" fontId="2" fillId="0" borderId="10" xfId="1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177" fontId="0" fillId="0" borderId="0" xfId="1" applyNumberFormat="1" applyFont="1" applyBorder="1"/>
    <xf numFmtId="2" fontId="0" fillId="0" borderId="0" xfId="1" applyNumberFormat="1" applyFont="1" applyBorder="1"/>
    <xf numFmtId="0" fontId="0" fillId="0" borderId="0" xfId="0" applyFont="1" applyAlignment="1">
      <alignment horizontal="center"/>
    </xf>
    <xf numFmtId="0" fontId="0" fillId="0" borderId="0" xfId="0" applyFont="1"/>
    <xf numFmtId="177" fontId="0" fillId="0" borderId="0" xfId="1" applyNumberFormat="1" applyFont="1"/>
    <xf numFmtId="2" fontId="0" fillId="0" borderId="0" xfId="1" applyNumberFormat="1" applyFont="1"/>
    <xf numFmtId="0" fontId="11" fillId="0" borderId="0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177" fontId="12" fillId="0" borderId="0" xfId="1" applyNumberFormat="1" applyFont="1" applyFill="1" applyBorder="1" applyAlignment="1" applyProtection="1"/>
    <xf numFmtId="177" fontId="13" fillId="0" borderId="0" xfId="1" applyNumberFormat="1" applyFont="1" applyBorder="1" applyAlignment="1">
      <alignment horizontal="right"/>
    </xf>
    <xf numFmtId="0" fontId="4" fillId="0" borderId="6" xfId="0" applyFont="1" applyBorder="1" applyAlignment="1">
      <alignment horizontal="center" vertical="top"/>
    </xf>
    <xf numFmtId="0" fontId="8" fillId="0" borderId="2" xfId="0" applyFont="1" applyBorder="1"/>
    <xf numFmtId="43" fontId="2" fillId="0" borderId="0" xfId="0" applyNumberFormat="1" applyFont="1"/>
    <xf numFmtId="0" fontId="8" fillId="0" borderId="5" xfId="0" applyFont="1" applyBorder="1"/>
    <xf numFmtId="0" fontId="8" fillId="0" borderId="5" xfId="0" applyFont="1" applyBorder="1" applyAlignment="1">
      <alignment horizontal="right"/>
    </xf>
    <xf numFmtId="0" fontId="8" fillId="0" borderId="11" xfId="0" applyFont="1" applyBorder="1"/>
    <xf numFmtId="43" fontId="8" fillId="0" borderId="4" xfId="1" applyFont="1" applyBorder="1"/>
    <xf numFmtId="0" fontId="9" fillId="0" borderId="10" xfId="0" applyFont="1" applyBorder="1" applyAlignment="1">
      <alignment horizontal="center" vertical="top"/>
    </xf>
    <xf numFmtId="0" fontId="9" fillId="0" borderId="11" xfId="0" applyFont="1" applyBorder="1" applyAlignment="1">
      <alignment horizontal="left" vertical="top"/>
    </xf>
    <xf numFmtId="43" fontId="10" fillId="0" borderId="10" xfId="1" applyFont="1" applyBorder="1"/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top"/>
    </xf>
    <xf numFmtId="0" fontId="0" fillId="0" borderId="0" xfId="0" applyFont="1" applyBorder="1" applyAlignment="1">
      <alignment vertical="top"/>
    </xf>
    <xf numFmtId="177" fontId="0" fillId="0" borderId="0" xfId="49" applyNumberFormat="1" applyFont="1" applyBorder="1" applyAlignment="1">
      <alignment vertical="top"/>
    </xf>
    <xf numFmtId="2" fontId="0" fillId="0" borderId="0" xfId="0" applyNumberFormat="1" applyFont="1" applyBorder="1" applyAlignment="1">
      <alignment vertical="top"/>
    </xf>
    <xf numFmtId="178" fontId="0" fillId="0" borderId="0" xfId="0" applyNumberFormat="1" applyFont="1" applyBorder="1" applyAlignment="1">
      <alignment vertical="top"/>
    </xf>
    <xf numFmtId="177" fontId="14" fillId="0" borderId="0" xfId="1" applyNumberFormat="1" applyFont="1" applyBorder="1" applyAlignment="1">
      <alignment horizontal="center" vertical="top"/>
    </xf>
    <xf numFmtId="177" fontId="14" fillId="0" borderId="12" xfId="1" applyNumberFormat="1" applyFont="1" applyBorder="1" applyAlignment="1">
      <alignment horizontal="center" vertical="top"/>
    </xf>
    <xf numFmtId="177" fontId="15" fillId="0" borderId="0" xfId="1" applyNumberFormat="1" applyFont="1" applyBorder="1" applyAlignment="1">
      <alignment horizontal="center" vertical="top"/>
    </xf>
    <xf numFmtId="178" fontId="14" fillId="0" borderId="0" xfId="1" applyNumberFormat="1" applyFont="1" applyBorder="1" applyAlignment="1">
      <alignment horizontal="center" vertical="top"/>
    </xf>
    <xf numFmtId="0" fontId="13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Continuous" vertical="center"/>
    </xf>
    <xf numFmtId="177" fontId="13" fillId="0" borderId="1" xfId="49" applyNumberFormat="1" applyFont="1" applyBorder="1" applyAlignment="1">
      <alignment horizontal="right" vertical="center"/>
    </xf>
    <xf numFmtId="177" fontId="9" fillId="0" borderId="2" xfId="1" applyNumberFormat="1" applyFont="1" applyBorder="1" applyAlignment="1">
      <alignment horizontal="center" vertical="center"/>
    </xf>
    <xf numFmtId="177" fontId="9" fillId="0" borderId="7" xfId="1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top"/>
    </xf>
    <xf numFmtId="0" fontId="13" fillId="0" borderId="8" xfId="0" applyFont="1" applyBorder="1" applyAlignment="1">
      <alignment horizontal="centerContinuous" vertical="top"/>
    </xf>
    <xf numFmtId="0" fontId="0" fillId="0" borderId="0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16" fillId="0" borderId="5" xfId="0" applyFont="1" applyBorder="1" applyAlignment="1">
      <alignment horizontal="center" vertical="center" wrapText="1"/>
    </xf>
    <xf numFmtId="178" fontId="6" fillId="0" borderId="5" xfId="0" applyNumberFormat="1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/>
    </xf>
    <xf numFmtId="0" fontId="17" fillId="0" borderId="8" xfId="0" applyFont="1" applyBorder="1" applyAlignment="1">
      <alignment vertical="top"/>
    </xf>
    <xf numFmtId="177" fontId="13" fillId="0" borderId="6" xfId="49" applyNumberFormat="1" applyFont="1" applyBorder="1" applyAlignment="1">
      <alignment horizontal="right" vertical="top"/>
    </xf>
    <xf numFmtId="177" fontId="15" fillId="0" borderId="4" xfId="1" applyNumberFormat="1" applyFont="1" applyBorder="1" applyAlignment="1">
      <alignment horizontal="center"/>
    </xf>
    <xf numFmtId="0" fontId="16" fillId="0" borderId="4" xfId="0" applyFont="1" applyBorder="1" applyAlignment="1">
      <alignment horizontal="center" vertical="center" wrapText="1"/>
    </xf>
    <xf numFmtId="177" fontId="17" fillId="0" borderId="2" xfId="1" applyNumberFormat="1" applyFont="1" applyBorder="1" applyAlignment="1">
      <alignment horizontal="center" vertical="top"/>
    </xf>
    <xf numFmtId="177" fontId="17" fillId="0" borderId="2" xfId="1" applyNumberFormat="1" applyFont="1" applyBorder="1" applyAlignment="1">
      <alignment vertical="top"/>
    </xf>
    <xf numFmtId="177" fontId="0" fillId="0" borderId="1" xfId="1" applyNumberFormat="1" applyFont="1" applyBorder="1" applyAlignment="1"/>
    <xf numFmtId="177" fontId="8" fillId="0" borderId="2" xfId="1" applyNumberFormat="1" applyFont="1" applyBorder="1" applyAlignment="1"/>
    <xf numFmtId="177" fontId="0" fillId="0" borderId="2" xfId="49" applyNumberFormat="1" applyFont="1" applyBorder="1" applyAlignment="1">
      <alignment vertical="top"/>
    </xf>
    <xf numFmtId="2" fontId="0" fillId="0" borderId="13" xfId="1" applyNumberFormat="1" applyFont="1" applyBorder="1" applyAlignment="1">
      <alignment vertical="top"/>
    </xf>
    <xf numFmtId="178" fontId="0" fillId="0" borderId="2" xfId="1" applyNumberFormat="1" applyFont="1" applyBorder="1" applyAlignment="1">
      <alignment vertical="top"/>
    </xf>
    <xf numFmtId="177" fontId="17" fillId="0" borderId="5" xfId="1" applyNumberFormat="1" applyFont="1" applyBorder="1" applyAlignment="1">
      <alignment horizontal="center" vertical="top"/>
    </xf>
    <xf numFmtId="177" fontId="17" fillId="0" borderId="5" xfId="1" applyNumberFormat="1" applyFont="1" applyBorder="1" applyAlignment="1">
      <alignment vertical="top"/>
    </xf>
    <xf numFmtId="177" fontId="0" fillId="0" borderId="6" xfId="1" applyNumberFormat="1" applyFont="1" applyBorder="1" applyAlignment="1"/>
    <xf numFmtId="177" fontId="8" fillId="0" borderId="5" xfId="1" applyNumberFormat="1" applyFont="1" applyBorder="1" applyAlignment="1"/>
    <xf numFmtId="177" fontId="0" fillId="0" borderId="5" xfId="49" applyNumberFormat="1" applyFont="1" applyBorder="1" applyAlignment="1">
      <alignment vertical="top"/>
    </xf>
    <xf numFmtId="2" fontId="0" fillId="0" borderId="0" xfId="1" applyNumberFormat="1" applyFont="1" applyBorder="1" applyAlignment="1">
      <alignment vertical="top"/>
    </xf>
    <xf numFmtId="178" fontId="0" fillId="0" borderId="5" xfId="1" applyNumberFormat="1" applyFont="1" applyBorder="1" applyAlignment="1">
      <alignment vertical="top"/>
    </xf>
    <xf numFmtId="177" fontId="0" fillId="0" borderId="6" xfId="1" applyNumberFormat="1" applyFont="1" applyBorder="1"/>
    <xf numFmtId="177" fontId="8" fillId="0" borderId="5" xfId="1" applyNumberFormat="1" applyFont="1" applyBorder="1"/>
    <xf numFmtId="177" fontId="12" fillId="0" borderId="5" xfId="1" applyNumberFormat="1" applyFont="1" applyBorder="1" applyAlignment="1">
      <alignment vertical="center"/>
    </xf>
    <xf numFmtId="177" fontId="0" fillId="0" borderId="5" xfId="1" applyNumberFormat="1" applyFont="1" applyBorder="1" applyAlignment="1"/>
    <xf numFmtId="177" fontId="17" fillId="0" borderId="4" xfId="1" applyNumberFormat="1" applyFont="1" applyBorder="1" applyAlignment="1">
      <alignment horizontal="center" vertical="top"/>
    </xf>
    <xf numFmtId="177" fontId="17" fillId="0" borderId="4" xfId="1" applyNumberFormat="1" applyFont="1" applyBorder="1" applyAlignment="1">
      <alignment vertical="top"/>
    </xf>
    <xf numFmtId="177" fontId="0" fillId="0" borderId="6" xfId="1" applyNumberFormat="1" applyFont="1" applyBorder="1" applyAlignment="1">
      <alignment vertical="top"/>
    </xf>
    <xf numFmtId="177" fontId="8" fillId="0" borderId="5" xfId="1" applyNumberFormat="1" applyFont="1" applyBorder="1" applyAlignment="1">
      <alignment vertical="top"/>
    </xf>
    <xf numFmtId="177" fontId="0" fillId="0" borderId="5" xfId="1" applyNumberFormat="1" applyFont="1" applyBorder="1" applyAlignment="1">
      <alignment vertical="top"/>
    </xf>
    <xf numFmtId="177" fontId="17" fillId="0" borderId="4" xfId="1" applyNumberFormat="1" applyFont="1" applyBorder="1" applyAlignment="1"/>
    <xf numFmtId="177" fontId="0" fillId="0" borderId="9" xfId="1" applyNumberFormat="1" applyFont="1" applyBorder="1"/>
    <xf numFmtId="177" fontId="10" fillId="0" borderId="10" xfId="1" applyNumberFormat="1" applyFont="1" applyBorder="1"/>
    <xf numFmtId="177" fontId="0" fillId="0" borderId="10" xfId="1" applyNumberFormat="1" applyFont="1" applyBorder="1" applyAlignment="1">
      <alignment vertical="top"/>
    </xf>
    <xf numFmtId="2" fontId="0" fillId="0" borderId="14" xfId="1" applyNumberFormat="1" applyFont="1" applyBorder="1" applyAlignment="1">
      <alignment vertical="top"/>
    </xf>
    <xf numFmtId="178" fontId="0" fillId="0" borderId="10" xfId="1" applyNumberFormat="1" applyFont="1" applyBorder="1" applyAlignment="1">
      <alignment vertical="top"/>
    </xf>
    <xf numFmtId="43" fontId="0" fillId="0" borderId="0" xfId="1" applyNumberFormat="1" applyFont="1" applyBorder="1" applyAlignment="1">
      <alignment vertical="top"/>
    </xf>
    <xf numFmtId="177" fontId="0" fillId="0" borderId="0" xfId="0" applyNumberFormat="1" applyFont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177" fontId="2" fillId="0" borderId="0" xfId="1" applyNumberFormat="1" applyFont="1" applyFill="1" applyBorder="1" applyAlignment="1">
      <alignment vertical="top"/>
    </xf>
    <xf numFmtId="2" fontId="2" fillId="0" borderId="0" xfId="1" applyNumberFormat="1" applyFont="1" applyFill="1" applyBorder="1"/>
    <xf numFmtId="179" fontId="2" fillId="0" borderId="0" xfId="1" applyNumberFormat="1" applyFont="1" applyFill="1" applyBorder="1" applyAlignment="1"/>
    <xf numFmtId="0" fontId="17" fillId="0" borderId="2" xfId="0" applyFont="1" applyFill="1" applyBorder="1" applyAlignment="1">
      <alignment vertical="top"/>
    </xf>
    <xf numFmtId="0" fontId="17" fillId="0" borderId="7" xfId="0" applyFont="1" applyFill="1" applyBorder="1" applyAlignment="1">
      <alignment vertical="top"/>
    </xf>
    <xf numFmtId="177" fontId="13" fillId="0" borderId="13" xfId="1" applyNumberFormat="1" applyFont="1" applyFill="1" applyBorder="1" applyAlignment="1">
      <alignment horizontal="center" vertical="top"/>
    </xf>
    <xf numFmtId="177" fontId="13" fillId="0" borderId="7" xfId="1" applyNumberFormat="1" applyFont="1" applyFill="1" applyBorder="1" applyAlignment="1">
      <alignment horizontal="center" vertical="top"/>
    </xf>
    <xf numFmtId="177" fontId="13" fillId="0" borderId="13" xfId="1" applyNumberFormat="1" applyFont="1" applyBorder="1" applyAlignment="1">
      <alignment horizontal="center" vertical="top"/>
    </xf>
    <xf numFmtId="177" fontId="13" fillId="0" borderId="7" xfId="1" applyNumberFormat="1" applyFont="1" applyBorder="1" applyAlignment="1">
      <alignment horizontal="center" vertical="top"/>
    </xf>
    <xf numFmtId="0" fontId="17" fillId="0" borderId="5" xfId="0" applyFont="1" applyFill="1" applyBorder="1" applyAlignment="1">
      <alignment vertical="top"/>
    </xf>
    <xf numFmtId="0" fontId="17" fillId="0" borderId="8" xfId="0" applyFont="1" applyFill="1" applyBorder="1" applyAlignment="1">
      <alignment vertical="top"/>
    </xf>
    <xf numFmtId="177" fontId="13" fillId="0" borderId="6" xfId="1" applyNumberFormat="1" applyFont="1" applyFill="1" applyBorder="1" applyAlignment="1">
      <alignment horizontal="center" vertical="top"/>
    </xf>
    <xf numFmtId="177" fontId="13" fillId="0" borderId="8" xfId="1" applyNumberFormat="1" applyFont="1" applyFill="1" applyBorder="1" applyAlignment="1">
      <alignment horizontal="center" vertical="top"/>
    </xf>
    <xf numFmtId="177" fontId="13" fillId="0" borderId="6" xfId="1" applyNumberFormat="1" applyFont="1" applyBorder="1" applyAlignment="1">
      <alignment horizontal="center" vertical="top"/>
    </xf>
    <xf numFmtId="177" fontId="13" fillId="0" borderId="8" xfId="1" applyNumberFormat="1" applyFont="1" applyBorder="1" applyAlignment="1">
      <alignment horizontal="center" vertical="top"/>
    </xf>
    <xf numFmtId="0" fontId="13" fillId="0" borderId="4" xfId="0" applyFont="1" applyFill="1" applyBorder="1" applyAlignment="1">
      <alignment vertical="top"/>
    </xf>
    <xf numFmtId="0" fontId="13" fillId="0" borderId="11" xfId="0" applyFont="1" applyFill="1" applyBorder="1" applyAlignment="1">
      <alignment vertical="top"/>
    </xf>
    <xf numFmtId="177" fontId="13" fillId="0" borderId="12" xfId="1" applyNumberFormat="1" applyFont="1" applyFill="1" applyBorder="1" applyAlignment="1">
      <alignment horizontal="right" vertical="top"/>
    </xf>
    <xf numFmtId="177" fontId="13" fillId="0" borderId="11" xfId="1" applyNumberFormat="1" applyFont="1" applyFill="1" applyBorder="1" applyAlignment="1">
      <alignment horizontal="right" vertical="top"/>
    </xf>
    <xf numFmtId="177" fontId="13" fillId="0" borderId="0" xfId="1" applyNumberFormat="1" applyFont="1" applyBorder="1" applyAlignment="1">
      <alignment horizontal="right" vertical="top"/>
    </xf>
    <xf numFmtId="177" fontId="13" fillId="0" borderId="8" xfId="1" applyNumberFormat="1" applyFont="1" applyBorder="1" applyAlignment="1">
      <alignment horizontal="right" vertical="top"/>
    </xf>
    <xf numFmtId="177" fontId="13" fillId="0" borderId="12" xfId="1" applyNumberFormat="1" applyFont="1" applyBorder="1" applyAlignment="1">
      <alignment horizontal="right" vertical="top"/>
    </xf>
    <xf numFmtId="177" fontId="12" fillId="0" borderId="5" xfId="1" applyNumberFormat="1" applyFont="1" applyFill="1" applyBorder="1" applyAlignment="1">
      <alignment vertical="center"/>
    </xf>
    <xf numFmtId="177" fontId="17" fillId="0" borderId="8" xfId="1" applyNumberFormat="1" applyFont="1" applyFill="1" applyBorder="1" applyAlignment="1">
      <alignment vertical="top"/>
    </xf>
    <xf numFmtId="177" fontId="0" fillId="0" borderId="0" xfId="1" applyNumberFormat="1" applyFont="1" applyFill="1" applyBorder="1"/>
    <xf numFmtId="177" fontId="8" fillId="0" borderId="1" xfId="1" applyNumberFormat="1" applyFont="1" applyFill="1" applyBorder="1"/>
    <xf numFmtId="177" fontId="8" fillId="0" borderId="7" xfId="1" applyNumberFormat="1" applyFont="1" applyBorder="1"/>
    <xf numFmtId="177" fontId="17" fillId="0" borderId="5" xfId="1" applyNumberFormat="1" applyFont="1" applyFill="1" applyBorder="1" applyAlignment="1">
      <alignment vertical="top"/>
    </xf>
    <xf numFmtId="177" fontId="8" fillId="0" borderId="6" xfId="1" applyNumberFormat="1" applyFont="1" applyFill="1" applyBorder="1"/>
    <xf numFmtId="177" fontId="8" fillId="0" borderId="8" xfId="1" applyNumberFormat="1" applyFont="1" applyFill="1" applyBorder="1"/>
    <xf numFmtId="177" fontId="8" fillId="0" borderId="6" xfId="1" applyNumberFormat="1" applyFont="1" applyBorder="1"/>
    <xf numFmtId="177" fontId="8" fillId="0" borderId="8" xfId="1" applyNumberFormat="1" applyFont="1" applyBorder="1"/>
    <xf numFmtId="177" fontId="0" fillId="0" borderId="5" xfId="1" applyNumberFormat="1" applyFont="1" applyFill="1" applyBorder="1"/>
    <xf numFmtId="1" fontId="0" fillId="0" borderId="0" xfId="0" applyNumberFormat="1" applyFont="1" applyBorder="1"/>
    <xf numFmtId="177" fontId="17" fillId="0" borderId="5" xfId="1" applyNumberFormat="1" applyFont="1" applyFill="1" applyBorder="1" applyAlignment="1">
      <alignment horizontal="left"/>
    </xf>
    <xf numFmtId="177" fontId="7" fillId="0" borderId="6" xfId="1" applyNumberFormat="1" applyFont="1" applyFill="1" applyBorder="1" applyAlignment="1"/>
    <xf numFmtId="177" fontId="17" fillId="0" borderId="0" xfId="1" applyNumberFormat="1" applyFont="1" applyFill="1" applyBorder="1" applyAlignment="1"/>
    <xf numFmtId="177" fontId="0" fillId="0" borderId="0" xfId="1" applyNumberFormat="1" applyFont="1" applyFill="1" applyBorder="1" applyAlignment="1">
      <alignment vertical="top"/>
    </xf>
    <xf numFmtId="177" fontId="10" fillId="0" borderId="6" xfId="1" applyNumberFormat="1" applyFont="1" applyFill="1" applyBorder="1" applyAlignment="1">
      <alignment vertical="top"/>
    </xf>
    <xf numFmtId="177" fontId="8" fillId="0" borderId="8" xfId="1" applyNumberFormat="1" applyFont="1" applyFill="1" applyBorder="1" applyAlignment="1">
      <alignment vertical="top"/>
    </xf>
    <xf numFmtId="177" fontId="6" fillId="0" borderId="0" xfId="1" applyNumberFormat="1" applyFont="1" applyFill="1" applyBorder="1" applyAlignment="1">
      <alignment vertical="top"/>
    </xf>
    <xf numFmtId="0" fontId="6" fillId="0" borderId="10" xfId="0" applyFont="1" applyFill="1" applyBorder="1" applyAlignment="1">
      <alignment vertical="top"/>
    </xf>
    <xf numFmtId="177" fontId="13" fillId="0" borderId="10" xfId="1" applyNumberFormat="1" applyFont="1" applyFill="1" applyBorder="1" applyAlignment="1">
      <alignment vertical="top"/>
    </xf>
    <xf numFmtId="177" fontId="6" fillId="0" borderId="15" xfId="1" applyNumberFormat="1" applyFont="1" applyFill="1" applyBorder="1" applyAlignment="1">
      <alignment vertical="top"/>
    </xf>
    <xf numFmtId="177" fontId="6" fillId="0" borderId="14" xfId="1" applyNumberFormat="1" applyFont="1" applyFill="1" applyBorder="1" applyAlignment="1">
      <alignment vertical="top"/>
    </xf>
    <xf numFmtId="177" fontId="8" fillId="0" borderId="9" xfId="1" applyNumberFormat="1" applyFont="1" applyFill="1" applyBorder="1" applyAlignment="1">
      <alignment vertical="top"/>
    </xf>
    <xf numFmtId="177" fontId="10" fillId="0" borderId="15" xfId="1" applyNumberFormat="1" applyFont="1" applyBorder="1"/>
    <xf numFmtId="0" fontId="6" fillId="0" borderId="14" xfId="0" applyFont="1" applyFill="1" applyBorder="1" applyAlignment="1">
      <alignment vertical="top"/>
    </xf>
    <xf numFmtId="177" fontId="2" fillId="0" borderId="0" xfId="1" applyNumberFormat="1" applyFont="1" applyFill="1" applyBorder="1"/>
    <xf numFmtId="43" fontId="2" fillId="0" borderId="0" xfId="1" applyFont="1" applyFill="1" applyBorder="1" applyAlignment="1">
      <alignment vertical="top"/>
    </xf>
    <xf numFmtId="177" fontId="18" fillId="0" borderId="0" xfId="1" applyNumberFormat="1" applyFont="1" applyFill="1" applyBorder="1" applyAlignment="1">
      <alignment vertical="top"/>
    </xf>
    <xf numFmtId="0" fontId="18" fillId="0" borderId="0" xfId="0" applyFont="1" applyFill="1" applyBorder="1" applyAlignment="1">
      <alignment vertical="top"/>
    </xf>
    <xf numFmtId="179" fontId="6" fillId="0" borderId="2" xfId="0" applyNumberFormat="1" applyFont="1" applyFill="1" applyBorder="1" applyAlignment="1">
      <alignment horizontal="center" vertical="top" wrapText="1"/>
    </xf>
    <xf numFmtId="179" fontId="6" fillId="0" borderId="5" xfId="0" applyNumberFormat="1" applyFont="1" applyFill="1" applyBorder="1" applyAlignment="1">
      <alignment horizontal="center" vertical="top" wrapText="1"/>
    </xf>
    <xf numFmtId="177" fontId="13" fillId="0" borderId="11" xfId="1" applyNumberFormat="1" applyFont="1" applyBorder="1" applyAlignment="1">
      <alignment horizontal="right" vertical="top"/>
    </xf>
    <xf numFmtId="179" fontId="6" fillId="0" borderId="4" xfId="0" applyNumberFormat="1" applyFont="1" applyFill="1" applyBorder="1" applyAlignment="1">
      <alignment horizontal="center" vertical="top" wrapText="1"/>
    </xf>
    <xf numFmtId="177" fontId="0" fillId="0" borderId="8" xfId="1" applyNumberFormat="1" applyFont="1" applyBorder="1"/>
    <xf numFmtId="2" fontId="0" fillId="0" borderId="5" xfId="1" applyNumberFormat="1" applyFont="1" applyFill="1" applyBorder="1"/>
    <xf numFmtId="179" fontId="0" fillId="0" borderId="8" xfId="1" applyNumberFormat="1" applyFont="1" applyFill="1" applyBorder="1" applyAlignment="1"/>
    <xf numFmtId="177" fontId="0" fillId="0" borderId="8" xfId="1" applyNumberFormat="1" applyFont="1" applyFill="1" applyBorder="1"/>
    <xf numFmtId="179" fontId="2" fillId="0" borderId="0" xfId="0" applyNumberFormat="1" applyFont="1" applyFill="1" applyBorder="1" applyAlignment="1">
      <alignment vertical="top"/>
    </xf>
    <xf numFmtId="43" fontId="0" fillId="0" borderId="5" xfId="1" applyFont="1" applyFill="1" applyBorder="1"/>
    <xf numFmtId="4" fontId="0" fillId="0" borderId="5" xfId="1" applyNumberFormat="1" applyFont="1" applyFill="1" applyBorder="1"/>
    <xf numFmtId="177" fontId="0" fillId="0" borderId="8" xfId="1" applyNumberFormat="1" applyFont="1" applyFill="1" applyBorder="1" applyAlignment="1">
      <alignment vertical="top"/>
    </xf>
    <xf numFmtId="177" fontId="6" fillId="0" borderId="15" xfId="1" applyNumberFormat="1" applyFont="1" applyBorder="1"/>
    <xf numFmtId="2" fontId="6" fillId="0" borderId="10" xfId="1" applyNumberFormat="1" applyFont="1" applyFill="1" applyBorder="1"/>
    <xf numFmtId="179" fontId="0" fillId="0" borderId="10" xfId="1" applyNumberFormat="1" applyFont="1" applyFill="1" applyBorder="1" applyAlignment="1"/>
    <xf numFmtId="2" fontId="2" fillId="0" borderId="0" xfId="1" applyNumberFormat="1" applyFont="1" applyFill="1" applyBorder="1" applyAlignment="1">
      <alignment vertical="top"/>
    </xf>
    <xf numFmtId="0" fontId="5" fillId="0" borderId="0" xfId="0" applyFont="1"/>
    <xf numFmtId="0" fontId="19" fillId="0" borderId="0" xfId="0" applyFont="1" applyAlignment="1">
      <alignment horizontal="center"/>
    </xf>
    <xf numFmtId="0" fontId="20" fillId="0" borderId="0" xfId="0" applyFont="1"/>
    <xf numFmtId="177" fontId="20" fillId="0" borderId="0" xfId="1" applyNumberFormat="1" applyFont="1"/>
    <xf numFmtId="0" fontId="4" fillId="0" borderId="0" xfId="0" applyFont="1" applyBorder="1" applyAlignment="1">
      <alignment horizontal="right"/>
    </xf>
    <xf numFmtId="0" fontId="20" fillId="0" borderId="2" xfId="0" applyFont="1" applyBorder="1"/>
    <xf numFmtId="0" fontId="4" fillId="0" borderId="7" xfId="0" applyFont="1" applyBorder="1" applyAlignment="1">
      <alignment horizontal="right" vertical="top"/>
    </xf>
    <xf numFmtId="177" fontId="4" fillId="0" borderId="2" xfId="1" applyNumberFormat="1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0" fillId="0" borderId="4" xfId="0" applyFont="1" applyBorder="1"/>
    <xf numFmtId="0" fontId="20" fillId="0" borderId="11" xfId="0" applyFont="1" applyBorder="1"/>
    <xf numFmtId="0" fontId="20" fillId="0" borderId="12" xfId="0" applyFont="1" applyBorder="1"/>
    <xf numFmtId="0" fontId="4" fillId="0" borderId="2" xfId="0" applyFont="1" applyBorder="1" applyAlignment="1">
      <alignment horizontal="left"/>
    </xf>
    <xf numFmtId="43" fontId="13" fillId="0" borderId="0" xfId="1" applyFont="1" applyBorder="1" applyAlignment="1">
      <alignment vertical="top"/>
    </xf>
    <xf numFmtId="43" fontId="11" fillId="0" borderId="2" xfId="1" applyNumberFormat="1" applyFont="1" applyBorder="1"/>
    <xf numFmtId="43" fontId="13" fillId="0" borderId="13" xfId="0" applyNumberFormat="1" applyFont="1" applyBorder="1" applyAlignment="1">
      <alignment vertical="top"/>
    </xf>
    <xf numFmtId="43" fontId="13" fillId="0" borderId="2" xfId="0" applyNumberFormat="1" applyFont="1" applyBorder="1" applyAlignment="1">
      <alignment vertical="top"/>
    </xf>
    <xf numFmtId="20" fontId="4" fillId="0" borderId="13" xfId="0" applyNumberFormat="1" applyFont="1" applyBorder="1" applyAlignment="1">
      <alignment horizontal="right"/>
    </xf>
    <xf numFmtId="179" fontId="4" fillId="0" borderId="7" xfId="0" applyNumberFormat="1" applyFont="1" applyBorder="1" applyAlignment="1">
      <alignment horizontal="left"/>
    </xf>
    <xf numFmtId="0" fontId="21" fillId="0" borderId="5" xfId="0" applyFont="1" applyBorder="1"/>
    <xf numFmtId="178" fontId="21" fillId="0" borderId="6" xfId="1" applyNumberFormat="1" applyFont="1" applyBorder="1" applyAlignment="1">
      <alignment vertical="top"/>
    </xf>
    <xf numFmtId="178" fontId="21" fillId="0" borderId="5" xfId="1" applyNumberFormat="1" applyFont="1" applyBorder="1" applyAlignment="1">
      <alignment vertical="top"/>
    </xf>
    <xf numFmtId="0" fontId="20" fillId="0" borderId="0" xfId="0" applyFont="1" applyBorder="1"/>
    <xf numFmtId="0" fontId="20" fillId="0" borderId="5" xfId="0" applyFont="1" applyBorder="1"/>
    <xf numFmtId="179" fontId="4" fillId="0" borderId="8" xfId="0" applyNumberFormat="1" applyFont="1" applyBorder="1" applyAlignment="1">
      <alignment horizontal="left"/>
    </xf>
    <xf numFmtId="0" fontId="20" fillId="0" borderId="3" xfId="0" applyFont="1" applyBorder="1"/>
    <xf numFmtId="179" fontId="4" fillId="0" borderId="11" xfId="0" applyNumberFormat="1" applyFont="1" applyBorder="1" applyAlignment="1">
      <alignment horizontal="left"/>
    </xf>
    <xf numFmtId="43" fontId="3" fillId="0" borderId="0" xfId="1" applyFont="1"/>
    <xf numFmtId="43" fontId="3" fillId="0" borderId="2" xfId="1" applyFont="1" applyBorder="1"/>
    <xf numFmtId="0" fontId="20" fillId="0" borderId="8" xfId="0" applyFont="1" applyBorder="1"/>
    <xf numFmtId="20" fontId="4" fillId="0" borderId="0" xfId="0" applyNumberFormat="1" applyFont="1" applyBorder="1" applyAlignment="1">
      <alignment horizontal="right"/>
    </xf>
    <xf numFmtId="0" fontId="4" fillId="0" borderId="5" xfId="0" applyFont="1" applyBorder="1" applyAlignment="1">
      <alignment vertical="top" wrapText="1"/>
    </xf>
    <xf numFmtId="179" fontId="4" fillId="0" borderId="5" xfId="0" applyNumberFormat="1" applyFont="1" applyBorder="1" applyAlignment="1">
      <alignment vertical="top"/>
    </xf>
    <xf numFmtId="179" fontId="4" fillId="0" borderId="8" xfId="0" applyNumberFormat="1" applyFont="1" applyBorder="1" applyAlignment="1">
      <alignment vertical="top"/>
    </xf>
    <xf numFmtId="0" fontId="4" fillId="0" borderId="4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43" fontId="5" fillId="0" borderId="0" xfId="1" applyFont="1"/>
    <xf numFmtId="177" fontId="22" fillId="0" borderId="0" xfId="1" applyNumberFormat="1" applyFont="1" applyBorder="1" applyAlignment="1"/>
    <xf numFmtId="177" fontId="22" fillId="0" borderId="0" xfId="1" applyNumberFormat="1" applyFont="1" applyBorder="1" applyAlignment="1">
      <alignment horizontal="left"/>
    </xf>
    <xf numFmtId="0" fontId="5" fillId="0" borderId="0" xfId="0" applyFont="1" applyBorder="1"/>
    <xf numFmtId="2" fontId="5" fillId="0" borderId="0" xfId="0" applyNumberFormat="1" applyFont="1"/>
    <xf numFmtId="20" fontId="4" fillId="0" borderId="13" xfId="0" applyNumberFormat="1" applyFont="1" applyBorder="1" applyAlignment="1" quotePrefix="1">
      <alignment horizontal="right"/>
    </xf>
    <xf numFmtId="20" fontId="4" fillId="0" borderId="0" xfId="0" applyNumberFormat="1" applyFont="1" applyBorder="1" applyAlignment="1" quotePrefix="1">
      <alignment horizontal="right"/>
    </xf>
    <xf numFmtId="177" fontId="4" fillId="0" borderId="5" xfId="1" applyNumberFormat="1" applyFont="1" applyBorder="1" applyAlignment="1" quotePrefix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A19" sqref="A19"/>
    </sheetView>
  </sheetViews>
  <sheetFormatPr defaultColWidth="9" defaultRowHeight="15.75"/>
  <cols>
    <col min="1" max="1" width="42.5714285714286" style="195" customWidth="1"/>
    <col min="2" max="2" width="14.2857142857143" style="195" customWidth="1"/>
    <col min="3" max="3" width="15.7142857142857" style="195" customWidth="1"/>
    <col min="4" max="4" width="12.1428571428571" style="195" customWidth="1"/>
    <col min="5" max="5" width="15.7142857142857" style="195" customWidth="1"/>
    <col min="6" max="6" width="16" style="195" customWidth="1"/>
    <col min="7" max="7" width="6.57142857142857" style="195" customWidth="1"/>
    <col min="8" max="16384" width="9.14285714285714" style="195"/>
  </cols>
  <sheetData>
    <row r="1" ht="18.75" spans="1:7">
      <c r="A1" s="196" t="s">
        <v>0</v>
      </c>
      <c r="B1" s="196"/>
      <c r="C1" s="196"/>
      <c r="D1" s="196"/>
      <c r="E1" s="196"/>
      <c r="F1" s="196"/>
      <c r="G1" s="196"/>
    </row>
    <row r="2" spans="1:10">
      <c r="A2" s="197"/>
      <c r="B2" s="197"/>
      <c r="C2" s="198"/>
      <c r="D2" s="197"/>
      <c r="E2" s="197"/>
      <c r="F2" s="199" t="s">
        <v>1</v>
      </c>
      <c r="G2" s="197"/>
      <c r="I2" s="237"/>
      <c r="J2" s="237"/>
    </row>
    <row r="3" spans="1:7">
      <c r="A3" s="200"/>
      <c r="B3" s="201" t="s">
        <v>2</v>
      </c>
      <c r="C3" s="202" t="s">
        <v>3</v>
      </c>
      <c r="D3" s="203" t="s">
        <v>4</v>
      </c>
      <c r="E3" s="203" t="s">
        <v>5</v>
      </c>
      <c r="F3" s="204" t="s">
        <v>6</v>
      </c>
      <c r="G3" s="205"/>
    </row>
    <row r="4" spans="1:7">
      <c r="A4" s="206"/>
      <c r="B4" s="207"/>
      <c r="C4" s="206"/>
      <c r="D4" s="207"/>
      <c r="E4" s="207"/>
      <c r="F4" s="208"/>
      <c r="G4" s="207"/>
    </row>
    <row r="5" spans="1:7">
      <c r="A5" s="209" t="s">
        <v>7</v>
      </c>
      <c r="B5" s="210">
        <v>26.44703302821</v>
      </c>
      <c r="C5" s="211">
        <v>259.74989812033</v>
      </c>
      <c r="D5" s="212">
        <f>+B5+C5</f>
        <v>286.19693114854</v>
      </c>
      <c r="E5" s="213">
        <f>+C5-B5</f>
        <v>233.30286509212</v>
      </c>
      <c r="F5" s="238" t="s">
        <v>8</v>
      </c>
      <c r="G5" s="215">
        <f>C5/B5</f>
        <v>9.8215137343862</v>
      </c>
    </row>
    <row r="6" spans="1:7">
      <c r="A6" s="216" t="s">
        <v>9</v>
      </c>
      <c r="B6" s="217">
        <f>+B5*100/D5</f>
        <v>9.24085136834806</v>
      </c>
      <c r="C6" s="218">
        <f>+C5*100/D5</f>
        <v>90.759148631652</v>
      </c>
      <c r="D6" s="219"/>
      <c r="E6" s="220"/>
      <c r="F6" s="219"/>
      <c r="G6" s="221"/>
    </row>
    <row r="7" spans="1:7">
      <c r="A7" s="206"/>
      <c r="B7" s="222"/>
      <c r="C7" s="206"/>
      <c r="D7" s="208"/>
      <c r="E7" s="206"/>
      <c r="F7" s="208"/>
      <c r="G7" s="223"/>
    </row>
    <row r="8" spans="1:7">
      <c r="A8" s="209" t="s">
        <v>10</v>
      </c>
      <c r="B8" s="224">
        <v>25.09310262134</v>
      </c>
      <c r="C8" s="225">
        <v>262.542625859261</v>
      </c>
      <c r="D8" s="212">
        <f>+B8+C8</f>
        <v>287.635728480601</v>
      </c>
      <c r="E8" s="213">
        <f>+C8-B8</f>
        <v>237.449523237921</v>
      </c>
      <c r="F8" s="238" t="s">
        <v>8</v>
      </c>
      <c r="G8" s="215">
        <f>C8/B8</f>
        <v>10.4627406909812</v>
      </c>
    </row>
    <row r="9" spans="1:7">
      <c r="A9" s="216" t="s">
        <v>9</v>
      </c>
      <c r="B9" s="217">
        <f>+B8*100/D8</f>
        <v>8.72391714127139</v>
      </c>
      <c r="C9" s="218">
        <f>+C8*100/D8</f>
        <v>91.2760828587286</v>
      </c>
      <c r="D9" s="219"/>
      <c r="E9" s="220"/>
      <c r="F9" s="219"/>
      <c r="G9" s="226"/>
    </row>
    <row r="10" spans="1:7">
      <c r="A10" s="206"/>
      <c r="B10" s="222"/>
      <c r="C10" s="206"/>
      <c r="D10" s="208"/>
      <c r="E10" s="206"/>
      <c r="F10" s="208"/>
      <c r="G10" s="207"/>
    </row>
    <row r="11" spans="1:7">
      <c r="A11" s="209" t="s">
        <v>11</v>
      </c>
      <c r="B11" s="224">
        <v>47.31766264681</v>
      </c>
      <c r="C11" s="225">
        <v>305.155098590545</v>
      </c>
      <c r="D11" s="212">
        <f>+B11+C11</f>
        <v>352.472761237355</v>
      </c>
      <c r="E11" s="213">
        <f>+C11-B11</f>
        <v>257.837435943735</v>
      </c>
      <c r="F11" s="239" t="s">
        <v>8</v>
      </c>
      <c r="G11" s="215">
        <f>C11/B11</f>
        <v>6.44907380291147</v>
      </c>
    </row>
    <row r="12" spans="1:7">
      <c r="A12" s="216" t="s">
        <v>9</v>
      </c>
      <c r="B12" s="217">
        <f>+B11*100/D11</f>
        <v>13.4244877478479</v>
      </c>
      <c r="C12" s="218">
        <f>+C11*100/D11</f>
        <v>86.5755122521521</v>
      </c>
      <c r="D12" s="219"/>
      <c r="E12" s="220"/>
      <c r="F12" s="219"/>
      <c r="G12" s="226"/>
    </row>
    <row r="13" spans="1:7">
      <c r="A13" s="206"/>
      <c r="B13" s="222"/>
      <c r="C13" s="206"/>
      <c r="D13" s="208"/>
      <c r="E13" s="206"/>
      <c r="F13" s="208"/>
      <c r="G13" s="207"/>
    </row>
    <row r="14" ht="47.25" spans="1:7">
      <c r="A14" s="228" t="s">
        <v>12</v>
      </c>
      <c r="B14" s="229">
        <f>+B8/B5*100-100</f>
        <v>-5.11940377367026</v>
      </c>
      <c r="C14" s="229">
        <f>+C8/C5*100-100</f>
        <v>1.07516028269521</v>
      </c>
      <c r="D14" s="230">
        <f>D8/D5*100-100</f>
        <v>0.502729825329354</v>
      </c>
      <c r="E14" s="230">
        <f>E8/E5*100-100</f>
        <v>1.77737129124571</v>
      </c>
      <c r="F14" s="219"/>
      <c r="G14" s="226"/>
    </row>
    <row r="15" spans="1:7">
      <c r="A15" s="206"/>
      <c r="B15" s="231"/>
      <c r="C15" s="232"/>
      <c r="D15" s="232"/>
      <c r="E15" s="232"/>
      <c r="F15" s="208"/>
      <c r="G15" s="207"/>
    </row>
    <row r="16" ht="47.25" spans="1:11">
      <c r="A16" s="228" t="s">
        <v>13</v>
      </c>
      <c r="B16" s="229">
        <f>+B11/B8*100-100</f>
        <v>88.5684020857967</v>
      </c>
      <c r="C16" s="229">
        <f>+C11/C8*100-100</f>
        <v>16.2306873376542</v>
      </c>
      <c r="D16" s="230">
        <f>D11/D8*100-100</f>
        <v>22.5413696341714</v>
      </c>
      <c r="E16" s="230">
        <f>E11/E8*100-100</f>
        <v>8.5862091562869</v>
      </c>
      <c r="F16" s="219"/>
      <c r="G16" s="226"/>
      <c r="H16" s="233"/>
      <c r="I16" s="233"/>
      <c r="J16" s="233"/>
      <c r="K16" s="233"/>
    </row>
    <row r="17" spans="1:7">
      <c r="A17" s="206"/>
      <c r="B17" s="206"/>
      <c r="C17" s="207"/>
      <c r="D17" s="207"/>
      <c r="E17" s="207"/>
      <c r="F17" s="208"/>
      <c r="G17" s="207"/>
    </row>
    <row r="20" spans="2:7">
      <c r="B20" s="234"/>
      <c r="C20" s="235"/>
      <c r="D20" s="236"/>
      <c r="E20" s="236"/>
      <c r="F20" s="236"/>
      <c r="G20" s="236"/>
    </row>
    <row r="21" spans="2:7">
      <c r="B21" s="236"/>
      <c r="C21" s="236"/>
      <c r="D21" s="46"/>
      <c r="E21" s="46"/>
      <c r="F21" s="236"/>
      <c r="G21" s="236"/>
    </row>
  </sheetData>
  <mergeCells count="2">
    <mergeCell ref="A1:G1"/>
    <mergeCell ref="F3:G3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3"/>
  <sheetViews>
    <sheetView tabSelected="1" workbookViewId="0">
      <selection activeCell="H5" sqref="H5:I5"/>
    </sheetView>
  </sheetViews>
  <sheetFormatPr defaultColWidth="9" defaultRowHeight="15.75"/>
  <cols>
    <col min="1" max="1" width="4" style="126" customWidth="1"/>
    <col min="2" max="2" width="21.2857142857143" style="126" customWidth="1"/>
    <col min="3" max="3" width="7.42857142857143" style="126" customWidth="1"/>
    <col min="4" max="4" width="14.1428571428571" style="127" customWidth="1"/>
    <col min="5" max="5" width="17" style="126" customWidth="1"/>
    <col min="6" max="6" width="11.2857142857143" style="127" customWidth="1"/>
    <col min="7" max="7" width="11.2857142857143" style="126" customWidth="1"/>
    <col min="8" max="8" width="10.8571428571429" style="126" customWidth="1"/>
    <col min="9" max="9" width="12.1428571428571" style="127" customWidth="1"/>
    <col min="10" max="10" width="20" style="128" customWidth="1"/>
    <col min="11" max="11" width="17.1428571428571" style="129" customWidth="1"/>
    <col min="12" max="16384" width="9.14285714285714" style="126"/>
  </cols>
  <sheetData>
    <row r="1" ht="18.75" spans="1:11">
      <c r="A1" s="73" t="s">
        <v>14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ht="18.75" spans="1:11">
      <c r="A2" s="73" t="s">
        <v>15</v>
      </c>
      <c r="B2" s="73"/>
      <c r="C2" s="73"/>
      <c r="D2" s="73"/>
      <c r="E2" s="73"/>
      <c r="F2" s="73"/>
      <c r="G2" s="73"/>
      <c r="H2" s="73"/>
      <c r="I2" s="73"/>
      <c r="J2" s="73"/>
      <c r="K2" s="73"/>
    </row>
    <row r="3" ht="18.75" spans="1:11">
      <c r="A3" s="73"/>
      <c r="B3" s="73"/>
      <c r="C3" s="73"/>
      <c r="D3" s="73"/>
      <c r="E3" s="73"/>
      <c r="F3" s="73" t="s">
        <v>16</v>
      </c>
      <c r="G3" s="73"/>
      <c r="H3" s="73"/>
      <c r="I3" s="73"/>
      <c r="J3" s="75" t="s">
        <v>17</v>
      </c>
      <c r="K3" s="73"/>
    </row>
    <row r="4" spans="1:11">
      <c r="A4" s="130"/>
      <c r="B4" s="130"/>
      <c r="C4" s="131"/>
      <c r="D4" s="132" t="s">
        <v>18</v>
      </c>
      <c r="E4" s="133"/>
      <c r="F4" s="134" t="s">
        <v>19</v>
      </c>
      <c r="G4" s="135"/>
      <c r="H4" s="134" t="s">
        <v>20</v>
      </c>
      <c r="I4" s="135"/>
      <c r="J4" s="82" t="s">
        <v>21</v>
      </c>
      <c r="K4" s="179" t="s">
        <v>22</v>
      </c>
    </row>
    <row r="5" ht="30" customHeight="1" spans="1:11">
      <c r="A5" s="136"/>
      <c r="B5" s="136"/>
      <c r="C5" s="137"/>
      <c r="D5" s="138" t="s">
        <v>23</v>
      </c>
      <c r="E5" s="139"/>
      <c r="F5" s="140" t="s">
        <v>24</v>
      </c>
      <c r="G5" s="141"/>
      <c r="H5" s="140" t="s">
        <v>24</v>
      </c>
      <c r="I5" s="141"/>
      <c r="J5" s="87"/>
      <c r="K5" s="180"/>
    </row>
    <row r="6" spans="1:11">
      <c r="A6" s="142" t="s">
        <v>25</v>
      </c>
      <c r="B6" s="142" t="s">
        <v>26</v>
      </c>
      <c r="C6" s="143" t="s">
        <v>27</v>
      </c>
      <c r="D6" s="144" t="s">
        <v>28</v>
      </c>
      <c r="E6" s="145" t="s">
        <v>29</v>
      </c>
      <c r="F6" s="146" t="s">
        <v>28</v>
      </c>
      <c r="G6" s="147" t="s">
        <v>29</v>
      </c>
      <c r="H6" s="148" t="s">
        <v>28</v>
      </c>
      <c r="I6" s="181" t="s">
        <v>29</v>
      </c>
      <c r="J6" s="93"/>
      <c r="K6" s="182"/>
    </row>
    <row r="7" spans="1:12">
      <c r="A7" s="136">
        <v>1</v>
      </c>
      <c r="B7" s="149" t="s">
        <v>30</v>
      </c>
      <c r="C7" s="150"/>
      <c r="D7" s="151"/>
      <c r="E7" s="151">
        <v>106791238.74395</v>
      </c>
      <c r="F7" s="152"/>
      <c r="G7" s="153">
        <v>144242.75015</v>
      </c>
      <c r="H7" s="151"/>
      <c r="I7" s="183">
        <v>20420227.50548</v>
      </c>
      <c r="J7" s="184">
        <f>+I7/G7*100-100</f>
        <v>14056.848426867</v>
      </c>
      <c r="K7" s="185">
        <f>I7/I$47*100</f>
        <v>43.1556132810306</v>
      </c>
      <c r="L7" s="176"/>
    </row>
    <row r="8" spans="1:12">
      <c r="A8" s="136">
        <v>2</v>
      </c>
      <c r="B8" s="154" t="s">
        <v>31</v>
      </c>
      <c r="C8" s="150"/>
      <c r="D8" s="151"/>
      <c r="E8" s="151">
        <v>14397757.92249</v>
      </c>
      <c r="F8" s="155"/>
      <c r="G8" s="156">
        <v>2119398.31513</v>
      </c>
      <c r="H8" s="151"/>
      <c r="I8" s="186">
        <v>2032749.39364</v>
      </c>
      <c r="J8" s="184">
        <f t="shared" ref="J8:J47" si="0">+I8/G8*100-100</f>
        <v>-4.08837361393701</v>
      </c>
      <c r="K8" s="185">
        <f t="shared" ref="K8:K47" si="1">I8/I$47*100</f>
        <v>4.29596324064634</v>
      </c>
      <c r="L8" s="187"/>
    </row>
    <row r="9" spans="1:12">
      <c r="A9" s="136">
        <v>3</v>
      </c>
      <c r="B9" s="154" t="s">
        <v>32</v>
      </c>
      <c r="C9" s="150" t="s">
        <v>33</v>
      </c>
      <c r="D9" s="151">
        <v>472023.051022142</v>
      </c>
      <c r="E9" s="151">
        <v>10776856.44305</v>
      </c>
      <c r="F9" s="157">
        <v>70963.7251479253</v>
      </c>
      <c r="G9" s="158">
        <v>1999606.8322</v>
      </c>
      <c r="H9" s="46">
        <v>53572.6909704655</v>
      </c>
      <c r="I9" s="183">
        <v>1585438.02013</v>
      </c>
      <c r="J9" s="184">
        <f t="shared" si="0"/>
        <v>-20.7125123499565</v>
      </c>
      <c r="K9" s="185">
        <f t="shared" si="1"/>
        <v>3.3506262385868</v>
      </c>
      <c r="L9" s="187"/>
    </row>
    <row r="10" spans="1:12">
      <c r="A10" s="136">
        <v>4</v>
      </c>
      <c r="B10" s="154" t="s">
        <v>34</v>
      </c>
      <c r="C10" s="150" t="s">
        <v>35</v>
      </c>
      <c r="D10" s="151">
        <v>15887379.0100002</v>
      </c>
      <c r="E10" s="151">
        <v>8754390.57594</v>
      </c>
      <c r="F10" s="155">
        <v>3699368.88016814</v>
      </c>
      <c r="G10" s="156">
        <v>2400903.61412</v>
      </c>
      <c r="H10" s="151"/>
      <c r="I10" s="186">
        <v>1710566.43298</v>
      </c>
      <c r="J10" s="184">
        <f t="shared" si="0"/>
        <v>-28.7532234563706</v>
      </c>
      <c r="K10" s="185">
        <f t="shared" si="1"/>
        <v>3.61506958986555</v>
      </c>
      <c r="L10" s="187"/>
    </row>
    <row r="11" spans="1:12">
      <c r="A11" s="136">
        <v>5</v>
      </c>
      <c r="B11" s="149" t="s">
        <v>36</v>
      </c>
      <c r="C11" s="150"/>
      <c r="D11" s="151"/>
      <c r="E11" s="151">
        <v>2414300.6317</v>
      </c>
      <c r="F11" s="155"/>
      <c r="G11" s="156">
        <v>341257.96782</v>
      </c>
      <c r="H11" s="151"/>
      <c r="I11" s="186">
        <v>1362563.05102</v>
      </c>
      <c r="J11" s="184">
        <f t="shared" si="0"/>
        <v>299.276553079252</v>
      </c>
      <c r="K11" s="185">
        <f t="shared" si="1"/>
        <v>2.87960768728262</v>
      </c>
      <c r="L11" s="187"/>
    </row>
    <row r="12" spans="1:12">
      <c r="A12" s="136">
        <v>6</v>
      </c>
      <c r="B12" s="159" t="s">
        <v>37</v>
      </c>
      <c r="C12" s="150"/>
      <c r="D12" s="151"/>
      <c r="E12" s="151">
        <v>12326544.49594</v>
      </c>
      <c r="F12" s="155"/>
      <c r="G12" s="158">
        <v>15585.008</v>
      </c>
      <c r="H12" s="151"/>
      <c r="I12" s="183">
        <v>1384728.72982</v>
      </c>
      <c r="J12" s="188">
        <f t="shared" si="0"/>
        <v>8785.00493435743</v>
      </c>
      <c r="K12" s="185">
        <f t="shared" si="1"/>
        <v>2.92645209497336</v>
      </c>
      <c r="L12" s="187"/>
    </row>
    <row r="13" spans="1:12">
      <c r="A13" s="136">
        <v>7</v>
      </c>
      <c r="B13" s="154" t="s">
        <v>38</v>
      </c>
      <c r="C13" s="150"/>
      <c r="D13" s="151"/>
      <c r="E13" s="151">
        <v>8226838.68496</v>
      </c>
      <c r="F13" s="155"/>
      <c r="G13" s="156">
        <v>1048178.16106</v>
      </c>
      <c r="H13" s="151"/>
      <c r="I13" s="186">
        <v>995025.30987</v>
      </c>
      <c r="J13" s="184">
        <f t="shared" si="0"/>
        <v>-5.07097487475293</v>
      </c>
      <c r="K13" s="185">
        <f t="shared" si="1"/>
        <v>2.10286234401961</v>
      </c>
      <c r="L13" s="187"/>
    </row>
    <row r="14" spans="1:12">
      <c r="A14" s="136">
        <v>8</v>
      </c>
      <c r="B14" s="154" t="s">
        <v>39</v>
      </c>
      <c r="C14" s="150"/>
      <c r="D14" s="151"/>
      <c r="E14" s="151">
        <v>5142817.02928</v>
      </c>
      <c r="F14" s="155"/>
      <c r="G14" s="156">
        <v>1151781.19587</v>
      </c>
      <c r="H14" s="151"/>
      <c r="I14" s="186">
        <v>1222411.37675</v>
      </c>
      <c r="J14" s="184">
        <f t="shared" si="0"/>
        <v>6.13225681520608</v>
      </c>
      <c r="K14" s="185">
        <f t="shared" si="1"/>
        <v>2.58341453988199</v>
      </c>
      <c r="L14" s="187"/>
    </row>
    <row r="15" spans="1:12">
      <c r="A15" s="136">
        <v>9</v>
      </c>
      <c r="B15" s="154" t="s">
        <v>40</v>
      </c>
      <c r="C15" s="150"/>
      <c r="D15" s="151"/>
      <c r="E15" s="151">
        <v>7717836.82388</v>
      </c>
      <c r="F15" s="155"/>
      <c r="G15" s="156">
        <v>1292548.15894</v>
      </c>
      <c r="H15" s="151"/>
      <c r="I15" s="186">
        <v>1241486.29488</v>
      </c>
      <c r="J15" s="184">
        <f t="shared" si="0"/>
        <v>-3.95048058417221</v>
      </c>
      <c r="K15" s="185">
        <f t="shared" si="1"/>
        <v>2.62372700897494</v>
      </c>
      <c r="L15" s="187"/>
    </row>
    <row r="16" spans="1:12">
      <c r="A16" s="136">
        <v>10</v>
      </c>
      <c r="B16" s="154" t="s">
        <v>41</v>
      </c>
      <c r="C16" s="150" t="s">
        <v>42</v>
      </c>
      <c r="D16" s="151">
        <v>15598659.9906657</v>
      </c>
      <c r="E16" s="151">
        <v>4590856.22442</v>
      </c>
      <c r="F16" s="155">
        <v>4470850.0708493</v>
      </c>
      <c r="G16" s="156">
        <v>1264827.28963</v>
      </c>
      <c r="H16" s="151">
        <v>2590688.64022273</v>
      </c>
      <c r="I16" s="186">
        <v>803205.00054</v>
      </c>
      <c r="J16" s="184">
        <f t="shared" si="0"/>
        <v>-36.4968634749364</v>
      </c>
      <c r="K16" s="185">
        <f t="shared" si="1"/>
        <v>1.69747395710415</v>
      </c>
      <c r="L16" s="187"/>
    </row>
    <row r="17" spans="1:12">
      <c r="A17" s="136">
        <v>11</v>
      </c>
      <c r="B17" s="154" t="s">
        <v>43</v>
      </c>
      <c r="C17" s="150"/>
      <c r="D17" s="151"/>
      <c r="E17" s="151">
        <v>16357191.72951</v>
      </c>
      <c r="F17" s="155"/>
      <c r="G17" s="156">
        <v>2243064.33159</v>
      </c>
      <c r="H17" s="151"/>
      <c r="I17" s="186">
        <v>489410.49328</v>
      </c>
      <c r="J17" s="184">
        <f t="shared" si="0"/>
        <v>-78.1811655427163</v>
      </c>
      <c r="K17" s="185">
        <f t="shared" si="1"/>
        <v>1.03430826017987</v>
      </c>
      <c r="L17" s="187"/>
    </row>
    <row r="18" spans="1:12">
      <c r="A18" s="136">
        <v>12</v>
      </c>
      <c r="B18" s="159" t="s">
        <v>44</v>
      </c>
      <c r="C18" s="150"/>
      <c r="D18" s="151"/>
      <c r="E18" s="151">
        <v>7099647.58329</v>
      </c>
      <c r="F18" s="155"/>
      <c r="G18" s="156">
        <v>1510634.62215</v>
      </c>
      <c r="H18" s="151"/>
      <c r="I18" s="186">
        <v>447031.11733</v>
      </c>
      <c r="J18" s="184">
        <f t="shared" si="0"/>
        <v>-70.4077272706906</v>
      </c>
      <c r="K18" s="185">
        <f t="shared" si="1"/>
        <v>0.944744715449586</v>
      </c>
      <c r="L18" s="187"/>
    </row>
    <row r="19" spans="1:12">
      <c r="A19" s="136">
        <v>13</v>
      </c>
      <c r="B19" s="154" t="s">
        <v>45</v>
      </c>
      <c r="C19" s="150" t="s">
        <v>42</v>
      </c>
      <c r="D19" s="151">
        <v>4301045</v>
      </c>
      <c r="E19" s="151">
        <v>7683706.44922</v>
      </c>
      <c r="F19" s="157">
        <v>382150</v>
      </c>
      <c r="G19" s="158">
        <v>597352</v>
      </c>
      <c r="H19" s="160">
        <v>522200</v>
      </c>
      <c r="I19" s="183">
        <v>859611</v>
      </c>
      <c r="J19" s="184">
        <f t="shared" si="0"/>
        <v>43.9035945305281</v>
      </c>
      <c r="K19" s="185">
        <f t="shared" si="1"/>
        <v>1.81668102758231</v>
      </c>
      <c r="L19" s="187"/>
    </row>
    <row r="20" spans="1:12">
      <c r="A20" s="136">
        <v>14</v>
      </c>
      <c r="B20" s="154" t="s">
        <v>46</v>
      </c>
      <c r="C20" s="150"/>
      <c r="D20" s="151"/>
      <c r="E20" s="151">
        <v>3224130.4974</v>
      </c>
      <c r="F20" s="155"/>
      <c r="G20" s="158">
        <v>622064.90676</v>
      </c>
      <c r="H20" s="151"/>
      <c r="I20" s="183">
        <v>703509.10988</v>
      </c>
      <c r="J20" s="184">
        <f t="shared" si="0"/>
        <v>13.0925571005442</v>
      </c>
      <c r="K20" s="185">
        <f t="shared" si="1"/>
        <v>1.48677908106145</v>
      </c>
      <c r="L20" s="187"/>
    </row>
    <row r="21" spans="1:12">
      <c r="A21" s="136">
        <v>15</v>
      </c>
      <c r="B21" s="159" t="s">
        <v>47</v>
      </c>
      <c r="C21" s="150"/>
      <c r="D21" s="151"/>
      <c r="E21" s="151">
        <v>3629816.606</v>
      </c>
      <c r="F21" s="155"/>
      <c r="G21" s="158">
        <v>739678.396</v>
      </c>
      <c r="H21" s="151"/>
      <c r="I21" s="183">
        <v>488544.873</v>
      </c>
      <c r="J21" s="184">
        <f t="shared" si="0"/>
        <v>-33.9517179842035</v>
      </c>
      <c r="K21" s="185">
        <f t="shared" si="1"/>
        <v>1.03247887928576</v>
      </c>
      <c r="L21" s="187"/>
    </row>
    <row r="22" spans="1:12">
      <c r="A22" s="136">
        <v>16</v>
      </c>
      <c r="B22" s="154" t="s">
        <v>48</v>
      </c>
      <c r="C22" s="150"/>
      <c r="D22" s="151"/>
      <c r="E22" s="151">
        <v>2377207.4081</v>
      </c>
      <c r="F22" s="155"/>
      <c r="G22" s="156">
        <v>310427.22687</v>
      </c>
      <c r="H22" s="151"/>
      <c r="I22" s="186">
        <v>452288.02125</v>
      </c>
      <c r="J22" s="184">
        <f t="shared" si="0"/>
        <v>45.6985670394846</v>
      </c>
      <c r="K22" s="185">
        <f t="shared" si="1"/>
        <v>0.955854528627043</v>
      </c>
      <c r="L22" s="187"/>
    </row>
    <row r="23" spans="1:12">
      <c r="A23" s="136">
        <v>17</v>
      </c>
      <c r="B23" s="154" t="s">
        <v>49</v>
      </c>
      <c r="C23" s="150"/>
      <c r="D23" s="151"/>
      <c r="E23" s="151">
        <v>2043731.58936</v>
      </c>
      <c r="F23" s="155"/>
      <c r="G23" s="156">
        <v>374126.99354</v>
      </c>
      <c r="H23" s="151"/>
      <c r="I23" s="186">
        <v>493641.41626</v>
      </c>
      <c r="J23" s="184">
        <f t="shared" si="0"/>
        <v>31.9448809585085</v>
      </c>
      <c r="K23" s="185">
        <f t="shared" si="1"/>
        <v>1.04324979013578</v>
      </c>
      <c r="L23" s="187"/>
    </row>
    <row r="24" spans="1:12">
      <c r="A24" s="136">
        <v>18</v>
      </c>
      <c r="B24" s="154" t="s">
        <v>50</v>
      </c>
      <c r="C24" s="150"/>
      <c r="D24" s="151"/>
      <c r="E24" s="151">
        <v>2515320.8325</v>
      </c>
      <c r="F24" s="155"/>
      <c r="G24" s="156">
        <v>340257.76</v>
      </c>
      <c r="H24" s="151"/>
      <c r="I24" s="186">
        <v>470979.52</v>
      </c>
      <c r="J24" s="184">
        <f t="shared" si="0"/>
        <v>38.4184507650906</v>
      </c>
      <c r="K24" s="185">
        <f t="shared" si="1"/>
        <v>0.995356688506574</v>
      </c>
      <c r="L24" s="187"/>
    </row>
    <row r="25" spans="1:12">
      <c r="A25" s="136">
        <v>19</v>
      </c>
      <c r="B25" s="154" t="s">
        <v>51</v>
      </c>
      <c r="C25" s="150"/>
      <c r="D25" s="151"/>
      <c r="E25" s="151">
        <v>2219429.7316</v>
      </c>
      <c r="F25" s="155"/>
      <c r="G25" s="158">
        <v>272360.29219</v>
      </c>
      <c r="H25" s="151"/>
      <c r="I25" s="183">
        <v>451336.17159</v>
      </c>
      <c r="J25" s="184">
        <f t="shared" si="0"/>
        <v>65.7129120992224</v>
      </c>
      <c r="K25" s="185">
        <f t="shared" si="1"/>
        <v>0.953842912653733</v>
      </c>
      <c r="L25" s="187"/>
    </row>
    <row r="26" spans="1:12">
      <c r="A26" s="136">
        <v>20</v>
      </c>
      <c r="B26" s="154" t="s">
        <v>52</v>
      </c>
      <c r="C26" s="150"/>
      <c r="D26" s="151"/>
      <c r="E26" s="151">
        <v>3083186.93459</v>
      </c>
      <c r="F26" s="155"/>
      <c r="G26" s="156">
        <v>406004.74188</v>
      </c>
      <c r="H26" s="151"/>
      <c r="I26" s="186">
        <v>489813.09422</v>
      </c>
      <c r="J26" s="184">
        <f t="shared" si="0"/>
        <v>20.6422102244241</v>
      </c>
      <c r="K26" s="185">
        <f t="shared" si="1"/>
        <v>1.03515910723672</v>
      </c>
      <c r="L26" s="187"/>
    </row>
    <row r="27" spans="1:12">
      <c r="A27" s="136">
        <v>21</v>
      </c>
      <c r="B27" s="161" t="s">
        <v>53</v>
      </c>
      <c r="C27" s="150"/>
      <c r="D27" s="151"/>
      <c r="E27" s="151">
        <v>4514096.90054</v>
      </c>
      <c r="F27" s="155"/>
      <c r="G27" s="158">
        <v>490774.71578</v>
      </c>
      <c r="H27" s="151"/>
      <c r="I27" s="183">
        <v>557631.38214</v>
      </c>
      <c r="J27" s="184">
        <f t="shared" si="0"/>
        <v>13.6226794515571</v>
      </c>
      <c r="K27" s="185">
        <f t="shared" si="1"/>
        <v>1.17848463120905</v>
      </c>
      <c r="L27" s="187"/>
    </row>
    <row r="28" spans="1:12">
      <c r="A28" s="136">
        <v>22</v>
      </c>
      <c r="B28" s="154" t="s">
        <v>54</v>
      </c>
      <c r="C28" s="150"/>
      <c r="D28" s="151"/>
      <c r="E28" s="151">
        <v>2042195.8915</v>
      </c>
      <c r="F28" s="155"/>
      <c r="G28" s="156">
        <v>245326.31721</v>
      </c>
      <c r="H28" s="151"/>
      <c r="I28" s="186">
        <v>289177.77399</v>
      </c>
      <c r="J28" s="184">
        <f t="shared" si="0"/>
        <v>17.8747462884151</v>
      </c>
      <c r="K28" s="185">
        <f t="shared" si="1"/>
        <v>0.611141290195355</v>
      </c>
      <c r="L28" s="187"/>
    </row>
    <row r="29" spans="1:12">
      <c r="A29" s="136">
        <v>23</v>
      </c>
      <c r="B29" s="154" t="s">
        <v>55</v>
      </c>
      <c r="C29" s="150"/>
      <c r="D29" s="151"/>
      <c r="E29" s="151">
        <v>1222663.63995</v>
      </c>
      <c r="F29" s="155"/>
      <c r="G29" s="156">
        <v>245858.01855</v>
      </c>
      <c r="H29" s="151"/>
      <c r="I29" s="186">
        <v>260142.05427</v>
      </c>
      <c r="J29" s="184">
        <f t="shared" si="0"/>
        <v>5.80987181310707</v>
      </c>
      <c r="K29" s="185">
        <f t="shared" si="1"/>
        <v>0.549777904736674</v>
      </c>
      <c r="L29" s="187"/>
    </row>
    <row r="30" spans="1:12">
      <c r="A30" s="136">
        <v>24</v>
      </c>
      <c r="B30" s="154" t="s">
        <v>56</v>
      </c>
      <c r="C30" s="150" t="s">
        <v>42</v>
      </c>
      <c r="D30" s="151">
        <v>13879592</v>
      </c>
      <c r="E30" s="151">
        <v>2058685.25238</v>
      </c>
      <c r="F30" s="157">
        <v>1482000</v>
      </c>
      <c r="G30" s="158">
        <v>215248.8</v>
      </c>
      <c r="H30" s="160">
        <v>1481940</v>
      </c>
      <c r="I30" s="183">
        <v>231796.76</v>
      </c>
      <c r="J30" s="184">
        <f t="shared" si="0"/>
        <v>7.68782915398367</v>
      </c>
      <c r="K30" s="185">
        <f t="shared" si="1"/>
        <v>0.489873647669761</v>
      </c>
      <c r="L30" s="187"/>
    </row>
    <row r="31" spans="1:12">
      <c r="A31" s="136">
        <v>25</v>
      </c>
      <c r="B31" s="159" t="s">
        <v>57</v>
      </c>
      <c r="C31" s="150"/>
      <c r="D31" s="151"/>
      <c r="E31" s="151">
        <v>1150769.316</v>
      </c>
      <c r="F31" s="155"/>
      <c r="G31" s="158">
        <v>214990.08</v>
      </c>
      <c r="H31" s="151"/>
      <c r="I31" s="183">
        <v>165061.148</v>
      </c>
      <c r="J31" s="184">
        <f t="shared" si="0"/>
        <v>-23.2238306065098</v>
      </c>
      <c r="K31" s="185">
        <f t="shared" si="1"/>
        <v>0.348836224713918</v>
      </c>
      <c r="L31" s="187"/>
    </row>
    <row r="32" spans="1:12">
      <c r="A32" s="136">
        <v>26</v>
      </c>
      <c r="B32" s="154" t="s">
        <v>58</v>
      </c>
      <c r="C32" s="150"/>
      <c r="D32" s="151"/>
      <c r="E32" s="151">
        <v>1329969.40157</v>
      </c>
      <c r="F32" s="155"/>
      <c r="G32" s="156">
        <v>224770.83863</v>
      </c>
      <c r="H32" s="151"/>
      <c r="I32" s="186">
        <v>125840.36805</v>
      </c>
      <c r="J32" s="184">
        <f t="shared" si="0"/>
        <v>-44.0139259981369</v>
      </c>
      <c r="K32" s="185">
        <f t="shared" si="1"/>
        <v>0.265947980121718</v>
      </c>
      <c r="L32" s="187"/>
    </row>
    <row r="33" spans="1:12">
      <c r="A33" s="136">
        <v>27</v>
      </c>
      <c r="B33" s="159" t="s">
        <v>59</v>
      </c>
      <c r="C33" s="150"/>
      <c r="D33" s="151"/>
      <c r="E33" s="151">
        <v>897311.4745</v>
      </c>
      <c r="F33" s="155"/>
      <c r="G33" s="158">
        <v>188732.8205</v>
      </c>
      <c r="H33" s="151"/>
      <c r="I33" s="183">
        <v>174870.0175</v>
      </c>
      <c r="J33" s="184">
        <f t="shared" si="0"/>
        <v>-7.34519993039579</v>
      </c>
      <c r="K33" s="185">
        <f t="shared" si="1"/>
        <v>0.369566051487518</v>
      </c>
      <c r="L33" s="187"/>
    </row>
    <row r="34" spans="1:12">
      <c r="A34" s="136">
        <v>28</v>
      </c>
      <c r="B34" s="154" t="s">
        <v>60</v>
      </c>
      <c r="C34" s="150" t="s">
        <v>42</v>
      </c>
      <c r="D34" s="151">
        <v>2517917.79921722</v>
      </c>
      <c r="E34" s="151">
        <v>361384.04317</v>
      </c>
      <c r="F34" s="155">
        <v>461513.599998474</v>
      </c>
      <c r="G34" s="156">
        <v>65999.02187</v>
      </c>
      <c r="H34" s="151">
        <v>886669</v>
      </c>
      <c r="I34" s="186">
        <v>133384.95421</v>
      </c>
      <c r="J34" s="184">
        <f t="shared" si="0"/>
        <v>102.101410643224</v>
      </c>
      <c r="K34" s="185">
        <f t="shared" si="1"/>
        <v>0.281892525430971</v>
      </c>
      <c r="L34" s="187"/>
    </row>
    <row r="35" spans="1:12">
      <c r="A35" s="136">
        <v>29</v>
      </c>
      <c r="B35" s="154" t="s">
        <v>61</v>
      </c>
      <c r="C35" s="150"/>
      <c r="D35" s="151"/>
      <c r="E35" s="151">
        <v>760129.21037</v>
      </c>
      <c r="F35" s="155"/>
      <c r="G35" s="158">
        <v>140763.75604</v>
      </c>
      <c r="H35" s="151"/>
      <c r="I35" s="183">
        <v>157156.28675</v>
      </c>
      <c r="J35" s="184">
        <f t="shared" si="0"/>
        <v>11.645420079116</v>
      </c>
      <c r="K35" s="185">
        <f t="shared" si="1"/>
        <v>0.332130282772103</v>
      </c>
      <c r="L35" s="187"/>
    </row>
    <row r="36" spans="1:12">
      <c r="A36" s="136">
        <v>30</v>
      </c>
      <c r="B36" s="154" t="s">
        <v>62</v>
      </c>
      <c r="C36" s="150" t="s">
        <v>42</v>
      </c>
      <c r="D36" s="151">
        <v>3817271</v>
      </c>
      <c r="E36" s="151">
        <v>583609.91007</v>
      </c>
      <c r="F36" s="155">
        <v>1910136</v>
      </c>
      <c r="G36" s="156">
        <v>233530.278</v>
      </c>
      <c r="H36" s="151">
        <v>2386040</v>
      </c>
      <c r="I36" s="186">
        <v>148736.85975</v>
      </c>
      <c r="J36" s="184">
        <f t="shared" si="0"/>
        <v>-36.3093895045164</v>
      </c>
      <c r="K36" s="185">
        <f t="shared" si="1"/>
        <v>0.314336870060988</v>
      </c>
      <c r="L36" s="187"/>
    </row>
    <row r="37" spans="1:12">
      <c r="A37" s="136">
        <v>31</v>
      </c>
      <c r="B37" s="154" t="s">
        <v>63</v>
      </c>
      <c r="C37" s="150" t="s">
        <v>42</v>
      </c>
      <c r="D37" s="151">
        <v>3228795.76965332</v>
      </c>
      <c r="E37" s="151">
        <v>479632.17369</v>
      </c>
      <c r="F37" s="155">
        <v>447651.099975586</v>
      </c>
      <c r="G37" s="156">
        <v>60046.4896</v>
      </c>
      <c r="H37" s="151">
        <v>486818.699707031</v>
      </c>
      <c r="I37" s="186">
        <v>96588.69375</v>
      </c>
      <c r="J37" s="184">
        <f t="shared" si="0"/>
        <v>60.8565203285422</v>
      </c>
      <c r="K37" s="185">
        <f t="shared" si="1"/>
        <v>0.204128201494145</v>
      </c>
      <c r="L37" s="187"/>
    </row>
    <row r="38" spans="1:12">
      <c r="A38" s="136">
        <v>32</v>
      </c>
      <c r="B38" s="154" t="s">
        <v>64</v>
      </c>
      <c r="C38" s="150"/>
      <c r="D38" s="151"/>
      <c r="E38" s="151">
        <v>697378.28519</v>
      </c>
      <c r="F38" s="155"/>
      <c r="G38" s="158">
        <v>60709.03694</v>
      </c>
      <c r="H38" s="151"/>
      <c r="I38" s="183">
        <v>99708.35107</v>
      </c>
      <c r="J38" s="184">
        <f t="shared" si="0"/>
        <v>64.2397179987287</v>
      </c>
      <c r="K38" s="185">
        <f t="shared" si="1"/>
        <v>0.210721209570824</v>
      </c>
      <c r="L38" s="187"/>
    </row>
    <row r="39" spans="1:12">
      <c r="A39" s="136">
        <v>33</v>
      </c>
      <c r="B39" s="154" t="s">
        <v>65</v>
      </c>
      <c r="C39" s="150" t="s">
        <v>42</v>
      </c>
      <c r="D39" s="151">
        <v>38579.1119236052</v>
      </c>
      <c r="E39" s="151">
        <v>572791.63181</v>
      </c>
      <c r="F39" s="155">
        <v>3777.37700080872</v>
      </c>
      <c r="G39" s="156">
        <v>59134.08546</v>
      </c>
      <c r="H39" s="151">
        <v>10880.3899986148</v>
      </c>
      <c r="I39" s="186">
        <v>99014.56203</v>
      </c>
      <c r="J39" s="184">
        <f t="shared" si="0"/>
        <v>67.4407598591785</v>
      </c>
      <c r="K39" s="185">
        <f t="shared" si="1"/>
        <v>0.209254972649574</v>
      </c>
      <c r="L39" s="187"/>
    </row>
    <row r="40" spans="1:12">
      <c r="A40" s="136">
        <v>34</v>
      </c>
      <c r="B40" s="159" t="s">
        <v>66</v>
      </c>
      <c r="C40" s="150"/>
      <c r="D40" s="151"/>
      <c r="E40" s="151">
        <v>252156.25397</v>
      </c>
      <c r="F40" s="155"/>
      <c r="G40" s="156">
        <v>45992.20634</v>
      </c>
      <c r="H40" s="151"/>
      <c r="I40" s="186">
        <v>93839.72121</v>
      </c>
      <c r="J40" s="184">
        <f t="shared" si="0"/>
        <v>104.03396287685</v>
      </c>
      <c r="K40" s="185">
        <f t="shared" si="1"/>
        <v>0.198318589636266</v>
      </c>
      <c r="L40" s="187"/>
    </row>
    <row r="41" spans="1:12">
      <c r="A41" s="136">
        <v>35</v>
      </c>
      <c r="B41" s="159" t="s">
        <v>67</v>
      </c>
      <c r="C41" s="150"/>
      <c r="D41" s="151"/>
      <c r="E41" s="151">
        <v>320603.59862</v>
      </c>
      <c r="F41" s="155"/>
      <c r="G41" s="158">
        <v>10891.28625</v>
      </c>
      <c r="H41" s="151"/>
      <c r="I41" s="183">
        <v>37014.74149</v>
      </c>
      <c r="J41" s="184">
        <f t="shared" si="0"/>
        <v>239.856474619791</v>
      </c>
      <c r="K41" s="185">
        <f t="shared" si="1"/>
        <v>0.0782260564438413</v>
      </c>
      <c r="L41" s="187"/>
    </row>
    <row r="42" spans="1:12">
      <c r="A42" s="136">
        <v>36</v>
      </c>
      <c r="B42" s="154" t="s">
        <v>68</v>
      </c>
      <c r="C42" s="150"/>
      <c r="D42" s="151"/>
      <c r="E42" s="151">
        <v>251678.62015</v>
      </c>
      <c r="F42" s="155"/>
      <c r="G42" s="158">
        <v>33843.78119</v>
      </c>
      <c r="H42" s="151"/>
      <c r="I42" s="183">
        <v>59361.58936</v>
      </c>
      <c r="J42" s="184">
        <f t="shared" si="0"/>
        <v>75.3988096860166</v>
      </c>
      <c r="K42" s="185">
        <f t="shared" si="1"/>
        <v>0.125453342450764</v>
      </c>
      <c r="L42" s="187"/>
    </row>
    <row r="43" spans="1:12">
      <c r="A43" s="136">
        <v>37</v>
      </c>
      <c r="B43" s="154" t="s">
        <v>69</v>
      </c>
      <c r="C43" s="150"/>
      <c r="D43" s="151"/>
      <c r="E43" s="151">
        <v>178711.97457</v>
      </c>
      <c r="F43" s="155"/>
      <c r="G43" s="158">
        <v>31160.02098</v>
      </c>
      <c r="H43" s="151"/>
      <c r="I43" s="183">
        <v>31494.91841</v>
      </c>
      <c r="J43" s="184">
        <f t="shared" si="0"/>
        <v>1.07476638162392</v>
      </c>
      <c r="K43" s="185">
        <f t="shared" si="1"/>
        <v>0.0665605962937886</v>
      </c>
      <c r="L43" s="187"/>
    </row>
    <row r="44" spans="1:12">
      <c r="A44" s="136">
        <v>38</v>
      </c>
      <c r="B44" s="154" t="s">
        <v>70</v>
      </c>
      <c r="C44" s="150"/>
      <c r="D44" s="151"/>
      <c r="E44" s="151">
        <v>269283.22995</v>
      </c>
      <c r="F44" s="155"/>
      <c r="G44" s="156">
        <v>43600.31944</v>
      </c>
      <c r="H44" s="151"/>
      <c r="I44" s="186">
        <v>21736.61553</v>
      </c>
      <c r="J44" s="184">
        <f t="shared" si="0"/>
        <v>-50.1457424872482</v>
      </c>
      <c r="K44" s="185">
        <f t="shared" si="1"/>
        <v>0.045937635787818</v>
      </c>
      <c r="L44" s="187"/>
    </row>
    <row r="45" spans="1:12">
      <c r="A45" s="136">
        <v>39</v>
      </c>
      <c r="B45" s="159" t="s">
        <v>71</v>
      </c>
      <c r="C45" s="150"/>
      <c r="D45" s="151"/>
      <c r="E45" s="151">
        <v>47872.94713</v>
      </c>
      <c r="F45" s="162"/>
      <c r="G45" s="158">
        <v>9121.96775</v>
      </c>
      <c r="H45" s="163"/>
      <c r="I45" s="183">
        <v>6685.675</v>
      </c>
      <c r="J45" s="189">
        <f t="shared" si="0"/>
        <v>-26.7079737263925</v>
      </c>
      <c r="K45" s="185">
        <f t="shared" si="1"/>
        <v>0.0141293433065437</v>
      </c>
      <c r="L45" s="187"/>
    </row>
    <row r="46" spans="1:12">
      <c r="A46" s="136">
        <v>40</v>
      </c>
      <c r="B46" s="154" t="s">
        <v>72</v>
      </c>
      <c r="C46" s="150"/>
      <c r="D46" s="164"/>
      <c r="E46" s="163">
        <f>+E47-SUM(E9:E45)</f>
        <v>148855467.53228</v>
      </c>
      <c r="F46" s="165"/>
      <c r="G46" s="166">
        <f>G47-SUM(G10:G45)</f>
        <v>7541556.11439</v>
      </c>
      <c r="H46" s="167"/>
      <c r="I46" s="190">
        <f>I47-SUM(I7:I45)</f>
        <v>6423854.24237999</v>
      </c>
      <c r="J46" s="184">
        <f t="shared" si="0"/>
        <v>-14.8205735667382</v>
      </c>
      <c r="K46" s="185">
        <f t="shared" si="1"/>
        <v>13.5760176708835</v>
      </c>
      <c r="L46" s="187"/>
    </row>
    <row r="47" s="125" customFormat="1" spans="1:12">
      <c r="A47" s="168"/>
      <c r="B47" s="169" t="s">
        <v>73</v>
      </c>
      <c r="C47" s="170"/>
      <c r="D47" s="171"/>
      <c r="E47" s="171">
        <v>277030201.55815</v>
      </c>
      <c r="F47" s="172"/>
      <c r="G47" s="173">
        <v>25093102.62134</v>
      </c>
      <c r="H47" s="174"/>
      <c r="I47" s="191">
        <v>47317662.64681</v>
      </c>
      <c r="J47" s="192">
        <f t="shared" si="0"/>
        <v>88.5684020857967</v>
      </c>
      <c r="K47" s="193">
        <f t="shared" si="1"/>
        <v>100</v>
      </c>
      <c r="L47" s="187"/>
    </row>
    <row r="48" spans="6:9">
      <c r="F48" s="175"/>
      <c r="G48" s="175"/>
      <c r="H48" s="175"/>
      <c r="I48" s="175"/>
    </row>
    <row r="49" spans="4:8">
      <c r="D49" s="175"/>
      <c r="E49" s="175"/>
      <c r="G49" s="176"/>
      <c r="H49" s="176"/>
    </row>
    <row r="50" spans="5:10">
      <c r="E50" s="176"/>
      <c r="J50" s="194"/>
    </row>
    <row r="52" spans="6:9">
      <c r="F52" s="177"/>
      <c r="G52" s="178"/>
      <c r="H52" s="178"/>
      <c r="I52" s="177"/>
    </row>
    <row r="53" spans="5:5">
      <c r="E53" s="178" t="s">
        <v>74</v>
      </c>
    </row>
  </sheetData>
  <sortState ref="B7:I45">
    <sortCondition ref="I7" descending="1"/>
  </sortState>
  <mergeCells count="10">
    <mergeCell ref="A1:K1"/>
    <mergeCell ref="A2:K2"/>
    <mergeCell ref="D4:E4"/>
    <mergeCell ref="F4:G4"/>
    <mergeCell ref="H4:I4"/>
    <mergeCell ref="D5:E5"/>
    <mergeCell ref="F5:G5"/>
    <mergeCell ref="H5:I5"/>
    <mergeCell ref="J4:J6"/>
    <mergeCell ref="K4:K6"/>
  </mergeCells>
  <pageMargins left="0.7" right="0.7" top="0.75" bottom="0.75" header="0.3" footer="0.3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6"/>
  <sheetViews>
    <sheetView workbookViewId="0">
      <selection activeCell="D13" sqref="D13"/>
    </sheetView>
  </sheetViews>
  <sheetFormatPr defaultColWidth="9" defaultRowHeight="15"/>
  <cols>
    <col min="1" max="1" width="7" style="68" customWidth="1"/>
    <col min="2" max="2" width="57.5714285714286" style="69" customWidth="1"/>
    <col min="3" max="5" width="17" style="70" customWidth="1"/>
    <col min="6" max="6" width="12.1428571428571" style="71" customWidth="1"/>
    <col min="7" max="7" width="11.5714285714286" style="72" customWidth="1"/>
    <col min="8" max="9" width="9.14285714285714" style="69"/>
    <col min="10" max="10" width="11.5714285714286" style="69" customWidth="1"/>
    <col min="11" max="16384" width="9.14285714285714" style="69"/>
  </cols>
  <sheetData>
    <row r="1" ht="18.75" spans="1:7">
      <c r="A1" s="73" t="s">
        <v>75</v>
      </c>
      <c r="B1" s="73"/>
      <c r="C1" s="73"/>
      <c r="D1" s="73"/>
      <c r="E1" s="73"/>
      <c r="F1" s="73"/>
      <c r="G1" s="73"/>
    </row>
    <row r="2" ht="18.75" spans="1:7">
      <c r="A2" s="73" t="s">
        <v>15</v>
      </c>
      <c r="B2" s="73"/>
      <c r="C2" s="73"/>
      <c r="D2" s="73"/>
      <c r="E2" s="73"/>
      <c r="F2" s="73"/>
      <c r="G2" s="73"/>
    </row>
    <row r="3" ht="18.75" spans="1:7">
      <c r="A3" s="73"/>
      <c r="B3" s="74" t="s">
        <v>16</v>
      </c>
      <c r="C3" s="74"/>
      <c r="D3" s="74"/>
      <c r="E3" s="74"/>
      <c r="F3" s="75" t="s">
        <v>17</v>
      </c>
      <c r="G3" s="76"/>
    </row>
    <row r="4" s="67" customFormat="1" ht="30" customHeight="1" spans="1:7">
      <c r="A4" s="77" t="s">
        <v>25</v>
      </c>
      <c r="B4" s="78" t="s">
        <v>26</v>
      </c>
      <c r="C4" s="79" t="s">
        <v>76</v>
      </c>
      <c r="D4" s="80" t="s">
        <v>76</v>
      </c>
      <c r="E4" s="81" t="s">
        <v>77</v>
      </c>
      <c r="F4" s="82" t="s">
        <v>21</v>
      </c>
      <c r="G4" s="16" t="s">
        <v>78</v>
      </c>
    </row>
    <row r="5" spans="1:7">
      <c r="A5" s="83"/>
      <c r="B5" s="84"/>
      <c r="C5" s="85" t="s">
        <v>79</v>
      </c>
      <c r="D5" s="86" t="s">
        <v>79</v>
      </c>
      <c r="E5" s="85" t="s">
        <v>80</v>
      </c>
      <c r="F5" s="87"/>
      <c r="G5" s="88"/>
    </row>
    <row r="6" ht="32.25" customHeight="1" spans="1:7">
      <c r="A6" s="89"/>
      <c r="B6" s="90"/>
      <c r="C6" s="91" t="s">
        <v>23</v>
      </c>
      <c r="D6" s="92" t="s">
        <v>24</v>
      </c>
      <c r="E6" s="92" t="s">
        <v>24</v>
      </c>
      <c r="F6" s="93"/>
      <c r="G6" s="88"/>
    </row>
    <row r="7" spans="1:7">
      <c r="A7" s="94">
        <v>1</v>
      </c>
      <c r="B7" s="95" t="s">
        <v>81</v>
      </c>
      <c r="C7" s="96">
        <v>287651333.085465</v>
      </c>
      <c r="D7" s="97">
        <v>38692946.387304</v>
      </c>
      <c r="E7" s="98">
        <v>39559827.043637</v>
      </c>
      <c r="F7" s="99">
        <f>E7/D7*100-100</f>
        <v>2.24041004180921</v>
      </c>
      <c r="G7" s="100">
        <f>E7/E$34*100</f>
        <v>12.9638427233747</v>
      </c>
    </row>
    <row r="8" spans="1:7">
      <c r="A8" s="101">
        <v>2</v>
      </c>
      <c r="B8" s="102" t="s">
        <v>82</v>
      </c>
      <c r="C8" s="103">
        <v>162498809.524358</v>
      </c>
      <c r="D8" s="104">
        <v>24564013.1840857</v>
      </c>
      <c r="E8" s="105">
        <v>27452570.6627022</v>
      </c>
      <c r="F8" s="106">
        <f t="shared" ref="F8:F34" si="0">E8/D8*100-100</f>
        <v>11.7593060098496</v>
      </c>
      <c r="G8" s="107">
        <f t="shared" ref="G8:G34" si="1">E8/E$34*100</f>
        <v>8.99626805827613</v>
      </c>
    </row>
    <row r="9" spans="1:7">
      <c r="A9" s="101">
        <v>3</v>
      </c>
      <c r="B9" s="102" t="s">
        <v>83</v>
      </c>
      <c r="C9" s="108">
        <v>108953306.717625</v>
      </c>
      <c r="D9" s="109">
        <v>2330086.6355</v>
      </c>
      <c r="E9" s="105">
        <v>21647781.23447</v>
      </c>
      <c r="F9" s="106">
        <f t="shared" si="0"/>
        <v>829.05477867885</v>
      </c>
      <c r="G9" s="107">
        <f t="shared" si="1"/>
        <v>7.09402573788122</v>
      </c>
    </row>
    <row r="10" spans="1:7">
      <c r="A10" s="101">
        <v>4</v>
      </c>
      <c r="B10" s="102" t="s">
        <v>84</v>
      </c>
      <c r="C10" s="108">
        <v>124154271.843782</v>
      </c>
      <c r="D10" s="109">
        <v>19392152.7510235</v>
      </c>
      <c r="E10" s="105">
        <v>21184683.466549</v>
      </c>
      <c r="F10" s="106">
        <f t="shared" si="0"/>
        <v>9.24358805615788</v>
      </c>
      <c r="G10" s="107">
        <f t="shared" si="1"/>
        <v>6.94226757619231</v>
      </c>
    </row>
    <row r="11" spans="1:7">
      <c r="A11" s="101">
        <v>5</v>
      </c>
      <c r="B11" s="102" t="s">
        <v>85</v>
      </c>
      <c r="C11" s="108">
        <v>109121118.501451</v>
      </c>
      <c r="D11" s="109">
        <v>16742154.6991271</v>
      </c>
      <c r="E11" s="105">
        <v>17222474.5955438</v>
      </c>
      <c r="F11" s="106">
        <f t="shared" si="0"/>
        <v>2.86892520734948</v>
      </c>
      <c r="G11" s="107">
        <f t="shared" si="1"/>
        <v>5.64384297529069</v>
      </c>
    </row>
    <row r="12" spans="1:10">
      <c r="A12" s="101">
        <v>6</v>
      </c>
      <c r="B12" s="102" t="s">
        <v>86</v>
      </c>
      <c r="C12" s="108">
        <v>31204502.9365474</v>
      </c>
      <c r="D12" s="109">
        <v>9627069.72613944</v>
      </c>
      <c r="E12" s="105">
        <v>16179077.620381</v>
      </c>
      <c r="F12" s="106">
        <f t="shared" si="0"/>
        <v>68.0581743004471</v>
      </c>
      <c r="G12" s="107">
        <f t="shared" si="1"/>
        <v>5.30191948130941</v>
      </c>
      <c r="J12" s="124"/>
    </row>
    <row r="13" spans="1:7">
      <c r="A13" s="101">
        <v>7</v>
      </c>
      <c r="B13" s="102" t="s">
        <v>87</v>
      </c>
      <c r="C13" s="103">
        <v>73876013.8611588</v>
      </c>
      <c r="D13" s="104">
        <v>10516467.113301</v>
      </c>
      <c r="E13" s="105">
        <v>13371135.0045112</v>
      </c>
      <c r="F13" s="106">
        <f t="shared" si="0"/>
        <v>27.144742245232</v>
      </c>
      <c r="G13" s="107">
        <f t="shared" si="1"/>
        <v>4.38175048238421</v>
      </c>
    </row>
    <row r="14" spans="1:7">
      <c r="A14" s="101">
        <v>8</v>
      </c>
      <c r="B14" s="102" t="s">
        <v>88</v>
      </c>
      <c r="C14" s="108">
        <v>60781124.5585485</v>
      </c>
      <c r="D14" s="109">
        <v>5045304.1600744</v>
      </c>
      <c r="E14" s="105">
        <v>8797962.29769174</v>
      </c>
      <c r="F14" s="106">
        <f t="shared" si="0"/>
        <v>74.3792250884237</v>
      </c>
      <c r="G14" s="107">
        <f t="shared" si="1"/>
        <v>2.8831116826584</v>
      </c>
    </row>
    <row r="15" spans="1:7">
      <c r="A15" s="101">
        <v>9</v>
      </c>
      <c r="B15" s="102" t="s">
        <v>89</v>
      </c>
      <c r="C15" s="103">
        <v>43081956.0134122</v>
      </c>
      <c r="D15" s="104">
        <v>8154521.34889619</v>
      </c>
      <c r="E15" s="105">
        <v>10441551.004789</v>
      </c>
      <c r="F15" s="106">
        <f t="shared" si="0"/>
        <v>28.0461544956581</v>
      </c>
      <c r="G15" s="107">
        <f t="shared" si="1"/>
        <v>3.42171933322323</v>
      </c>
    </row>
    <row r="16" spans="1:7">
      <c r="A16" s="101">
        <v>10</v>
      </c>
      <c r="B16" s="102" t="s">
        <v>90</v>
      </c>
      <c r="C16" s="108">
        <v>42469335.1782489</v>
      </c>
      <c r="D16" s="109">
        <v>7085189.48612552</v>
      </c>
      <c r="E16" s="105">
        <v>7101130.16743443</v>
      </c>
      <c r="F16" s="106">
        <f t="shared" si="0"/>
        <v>0.22498595612899</v>
      </c>
      <c r="G16" s="107">
        <f t="shared" si="1"/>
        <v>2.32705604469113</v>
      </c>
    </row>
    <row r="17" spans="1:7">
      <c r="A17" s="101">
        <v>11</v>
      </c>
      <c r="B17" s="102" t="s">
        <v>91</v>
      </c>
      <c r="C17" s="103">
        <v>41073268.2123487</v>
      </c>
      <c r="D17" s="104">
        <v>7804056.39250705</v>
      </c>
      <c r="E17" s="105">
        <v>6350867.09797329</v>
      </c>
      <c r="F17" s="106">
        <f t="shared" si="0"/>
        <v>-18.620948151131</v>
      </c>
      <c r="G17" s="107">
        <f t="shared" si="1"/>
        <v>2.08119317924124</v>
      </c>
    </row>
    <row r="18" spans="1:7">
      <c r="A18" s="101">
        <v>12</v>
      </c>
      <c r="B18" s="102" t="s">
        <v>92</v>
      </c>
      <c r="C18" s="103">
        <v>27979738.0849738</v>
      </c>
      <c r="D18" s="104">
        <v>4503456.2634319</v>
      </c>
      <c r="E18" s="105">
        <v>5129148.12383397</v>
      </c>
      <c r="F18" s="106">
        <f t="shared" si="0"/>
        <v>13.8935924721352</v>
      </c>
      <c r="G18" s="107">
        <f t="shared" si="1"/>
        <v>1.68083317222113</v>
      </c>
    </row>
    <row r="19" spans="1:7">
      <c r="A19" s="101">
        <v>13</v>
      </c>
      <c r="B19" s="110" t="s">
        <v>93</v>
      </c>
      <c r="C19" s="103">
        <v>24602481.2233765</v>
      </c>
      <c r="D19" s="104">
        <v>4573222.61965662</v>
      </c>
      <c r="E19" s="105">
        <v>4192147.14830627</v>
      </c>
      <c r="F19" s="106">
        <f t="shared" si="0"/>
        <v>-8.33275576203991</v>
      </c>
      <c r="G19" s="107">
        <f t="shared" si="1"/>
        <v>1.3737758823854</v>
      </c>
    </row>
    <row r="20" spans="1:7">
      <c r="A20" s="101">
        <v>14</v>
      </c>
      <c r="B20" s="102" t="s">
        <v>94</v>
      </c>
      <c r="C20" s="103">
        <v>19945746.0629315</v>
      </c>
      <c r="D20" s="104">
        <v>1596043.49060625</v>
      </c>
      <c r="E20" s="105">
        <v>3426482.20267969</v>
      </c>
      <c r="F20" s="106">
        <f t="shared" si="0"/>
        <v>114.686017194817</v>
      </c>
      <c r="G20" s="107">
        <f t="shared" si="1"/>
        <v>1.12286578808809</v>
      </c>
    </row>
    <row r="21" spans="1:7">
      <c r="A21" s="101">
        <v>15</v>
      </c>
      <c r="B21" s="110" t="s">
        <v>95</v>
      </c>
      <c r="C21" s="108">
        <v>15064967.6511525</v>
      </c>
      <c r="D21" s="109">
        <v>2544672.09676446</v>
      </c>
      <c r="E21" s="105">
        <v>2769327.8686033</v>
      </c>
      <c r="F21" s="106">
        <f t="shared" si="0"/>
        <v>8.82847625532925</v>
      </c>
      <c r="G21" s="107">
        <f t="shared" si="1"/>
        <v>0.907514860932792</v>
      </c>
    </row>
    <row r="22" spans="1:7">
      <c r="A22" s="101">
        <v>16</v>
      </c>
      <c r="B22" s="110" t="s">
        <v>96</v>
      </c>
      <c r="C22" s="108">
        <v>18491717.2995139</v>
      </c>
      <c r="D22" s="109">
        <v>2819869.50653701</v>
      </c>
      <c r="E22" s="105">
        <v>2971830.30013277</v>
      </c>
      <c r="F22" s="106">
        <f t="shared" si="0"/>
        <v>5.38892999280588</v>
      </c>
      <c r="G22" s="107">
        <f t="shared" si="1"/>
        <v>0.973875355142062</v>
      </c>
    </row>
    <row r="23" spans="1:7">
      <c r="A23" s="101">
        <v>17</v>
      </c>
      <c r="B23" s="102" t="s">
        <v>97</v>
      </c>
      <c r="C23" s="103">
        <v>22561424.2717027</v>
      </c>
      <c r="D23" s="104">
        <v>3145433.22985259</v>
      </c>
      <c r="E23" s="105">
        <v>3173668.93101754</v>
      </c>
      <c r="F23" s="106">
        <f t="shared" si="0"/>
        <v>0.89767288324451</v>
      </c>
      <c r="G23" s="107">
        <f t="shared" si="1"/>
        <v>1.0400183204135</v>
      </c>
    </row>
    <row r="24" spans="1:7">
      <c r="A24" s="101">
        <v>18</v>
      </c>
      <c r="B24" s="110" t="s">
        <v>98</v>
      </c>
      <c r="C24" s="108">
        <v>11840829.3720542</v>
      </c>
      <c r="D24" s="109">
        <v>1906507.0659998</v>
      </c>
      <c r="E24" s="105">
        <v>1992961.85829507</v>
      </c>
      <c r="F24" s="106">
        <f t="shared" si="0"/>
        <v>4.53472183959265</v>
      </c>
      <c r="G24" s="107">
        <f t="shared" si="1"/>
        <v>0.653098004096998</v>
      </c>
    </row>
    <row r="25" spans="1:7">
      <c r="A25" s="101">
        <v>19</v>
      </c>
      <c r="B25" s="102" t="s">
        <v>99</v>
      </c>
      <c r="C25" s="108">
        <v>6817017.56184003</v>
      </c>
      <c r="D25" s="109">
        <v>921752.19</v>
      </c>
      <c r="E25" s="105">
        <v>2006684.08375</v>
      </c>
      <c r="F25" s="106">
        <f t="shared" si="0"/>
        <v>117.703207599648</v>
      </c>
      <c r="G25" s="107">
        <f t="shared" si="1"/>
        <v>0.657594807695663</v>
      </c>
    </row>
    <row r="26" spans="1:7">
      <c r="A26" s="101">
        <v>20</v>
      </c>
      <c r="B26" s="110" t="s">
        <v>58</v>
      </c>
      <c r="C26" s="108">
        <v>9949912.25691746</v>
      </c>
      <c r="D26" s="109">
        <v>1490360.59325254</v>
      </c>
      <c r="E26" s="105">
        <v>2052842.03434658</v>
      </c>
      <c r="F26" s="106">
        <f t="shared" si="0"/>
        <v>37.7412985582562</v>
      </c>
      <c r="G26" s="107">
        <f t="shared" si="1"/>
        <v>0.672720870084847</v>
      </c>
    </row>
    <row r="27" spans="1:7">
      <c r="A27" s="101">
        <v>21</v>
      </c>
      <c r="B27" s="111" t="s">
        <v>100</v>
      </c>
      <c r="C27" s="108">
        <v>29021992.1426804</v>
      </c>
      <c r="D27" s="109">
        <v>5147052.36425</v>
      </c>
      <c r="E27" s="105">
        <v>2232740.768</v>
      </c>
      <c r="F27" s="106">
        <f t="shared" si="0"/>
        <v>-56.6209820691159</v>
      </c>
      <c r="G27" s="107">
        <f t="shared" si="1"/>
        <v>0.731674082560844</v>
      </c>
    </row>
    <row r="28" spans="1:7">
      <c r="A28" s="101">
        <v>22</v>
      </c>
      <c r="B28" s="102" t="s">
        <v>101</v>
      </c>
      <c r="C28" s="108">
        <v>5144822.48209751</v>
      </c>
      <c r="D28" s="109">
        <v>780048.891563826</v>
      </c>
      <c r="E28" s="105">
        <v>991902.526611271</v>
      </c>
      <c r="F28" s="106">
        <f t="shared" si="0"/>
        <v>27.1590200740783</v>
      </c>
      <c r="G28" s="107">
        <f t="shared" si="1"/>
        <v>0.32504864942211</v>
      </c>
    </row>
    <row r="29" spans="1:7">
      <c r="A29" s="101">
        <v>23</v>
      </c>
      <c r="B29" s="102" t="s">
        <v>102</v>
      </c>
      <c r="C29" s="108">
        <v>7557708.45076333</v>
      </c>
      <c r="D29" s="109">
        <v>939100.56800214</v>
      </c>
      <c r="E29" s="105">
        <v>4189880.42918408</v>
      </c>
      <c r="F29" s="106">
        <f t="shared" si="0"/>
        <v>346.158864337364</v>
      </c>
      <c r="G29" s="107">
        <f t="shared" si="1"/>
        <v>1.3730330735211</v>
      </c>
    </row>
    <row r="30" spans="1:7">
      <c r="A30" s="101">
        <v>24</v>
      </c>
      <c r="B30" s="110" t="s">
        <v>103</v>
      </c>
      <c r="C30" s="108">
        <v>15007461.3642515</v>
      </c>
      <c r="D30" s="109">
        <v>2530392.08305255</v>
      </c>
      <c r="E30" s="105">
        <v>1191875.01</v>
      </c>
      <c r="F30" s="106">
        <f t="shared" si="0"/>
        <v>-52.8976154334874</v>
      </c>
      <c r="G30" s="107">
        <f t="shared" si="1"/>
        <v>0.390580074036139</v>
      </c>
    </row>
    <row r="31" spans="1:7">
      <c r="A31" s="101">
        <v>25</v>
      </c>
      <c r="B31" s="102" t="s">
        <v>104</v>
      </c>
      <c r="C31" s="103">
        <v>7026125.97593835</v>
      </c>
      <c r="D31" s="104">
        <v>559148.463679688</v>
      </c>
      <c r="E31" s="105">
        <v>1081172.01656055</v>
      </c>
      <c r="F31" s="106">
        <f t="shared" si="0"/>
        <v>93.360455547975</v>
      </c>
      <c r="G31" s="107">
        <f t="shared" si="1"/>
        <v>0.354302458505293</v>
      </c>
    </row>
    <row r="32" spans="1:7">
      <c r="A32" s="101">
        <v>26</v>
      </c>
      <c r="B32" s="110" t="s">
        <v>105</v>
      </c>
      <c r="C32" s="108">
        <v>4978819.50295831</v>
      </c>
      <c r="D32" s="109">
        <v>635073.520406464</v>
      </c>
      <c r="E32" s="105">
        <v>478010.066987961</v>
      </c>
      <c r="F32" s="106">
        <f t="shared" si="0"/>
        <v>-24.7315386914539</v>
      </c>
      <c r="G32" s="107">
        <f t="shared" si="1"/>
        <v>0.15664495503952</v>
      </c>
    </row>
    <row r="33" spans="1:7">
      <c r="A33" s="112">
        <v>27</v>
      </c>
      <c r="B33" s="113" t="s">
        <v>72</v>
      </c>
      <c r="C33" s="114">
        <f>C34-SUM(C7:C32)</f>
        <v>493266927.306932</v>
      </c>
      <c r="D33" s="115">
        <f>D34-SUM(D7:D32)</f>
        <v>78496531.0281212</v>
      </c>
      <c r="E33" s="116">
        <f>E34-SUM(E7:E32)</f>
        <v>77965365.0265523</v>
      </c>
      <c r="F33" s="106">
        <f t="shared" si="0"/>
        <v>-0.676674490721922</v>
      </c>
      <c r="G33" s="107">
        <f t="shared" si="1"/>
        <v>25.5494223713319</v>
      </c>
    </row>
    <row r="34" spans="1:7">
      <c r="A34" s="117"/>
      <c r="B34" s="113" t="s">
        <v>73</v>
      </c>
      <c r="C34" s="118">
        <v>1804122731.44303</v>
      </c>
      <c r="D34" s="119">
        <v>262542625.859261</v>
      </c>
      <c r="E34" s="120">
        <v>305155098.590544</v>
      </c>
      <c r="F34" s="121">
        <f t="shared" si="0"/>
        <v>16.2306873376538</v>
      </c>
      <c r="G34" s="122">
        <f t="shared" si="1"/>
        <v>100</v>
      </c>
    </row>
    <row r="36" spans="3:5">
      <c r="C36" s="123"/>
      <c r="D36" s="123"/>
      <c r="E36" s="123"/>
    </row>
  </sheetData>
  <sortState ref="B6:E31">
    <sortCondition ref="E6" descending="1"/>
  </sortState>
  <mergeCells count="5">
    <mergeCell ref="A1:G1"/>
    <mergeCell ref="A2:G2"/>
    <mergeCell ref="B3:E3"/>
    <mergeCell ref="F4:F6"/>
    <mergeCell ref="G4:G6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opLeftCell="A5" workbookViewId="0">
      <selection activeCell="E53" sqref="E53"/>
    </sheetView>
  </sheetViews>
  <sheetFormatPr defaultColWidth="9" defaultRowHeight="15.75" outlineLevelCol="7"/>
  <cols>
    <col min="1" max="1" width="9.14285714285714" style="2"/>
    <col min="2" max="2" width="24.1428571428571" style="3" customWidth="1"/>
    <col min="3" max="3" width="16.1428571428571" style="4" customWidth="1"/>
    <col min="4" max="4" width="15.5714285714286" style="4" customWidth="1"/>
    <col min="5" max="5" width="11.8571428571429" style="5" customWidth="1"/>
    <col min="6" max="6" width="11" style="3" customWidth="1"/>
    <col min="7" max="16384" width="9.14285714285714" style="3"/>
  </cols>
  <sheetData>
    <row r="1" spans="1:6">
      <c r="A1" s="6" t="s">
        <v>106</v>
      </c>
      <c r="B1" s="6"/>
      <c r="C1" s="6"/>
      <c r="D1" s="6"/>
      <c r="E1" s="6"/>
      <c r="F1" s="6"/>
    </row>
    <row r="2" spans="1:6">
      <c r="A2" s="7" t="s">
        <v>107</v>
      </c>
      <c r="B2" s="7"/>
      <c r="C2" s="7"/>
      <c r="D2" s="7"/>
      <c r="E2" s="7"/>
      <c r="F2" s="7"/>
    </row>
    <row r="3" spans="1:4">
      <c r="A3" s="8" t="s">
        <v>108</v>
      </c>
      <c r="B3" s="9"/>
      <c r="C3" s="10"/>
      <c r="D3" s="11" t="s">
        <v>1</v>
      </c>
    </row>
    <row r="4" ht="75" customHeight="1" spans="1:6">
      <c r="A4" s="12" t="s">
        <v>25</v>
      </c>
      <c r="B4" s="13" t="s">
        <v>109</v>
      </c>
      <c r="C4" s="14" t="s">
        <v>110</v>
      </c>
      <c r="D4" s="14" t="s">
        <v>111</v>
      </c>
      <c r="E4" s="15" t="s">
        <v>112</v>
      </c>
      <c r="F4" s="16" t="s">
        <v>113</v>
      </c>
    </row>
    <row r="5" spans="1:6">
      <c r="A5" s="17"/>
      <c r="B5" s="18"/>
      <c r="C5" s="240" t="s">
        <v>79</v>
      </c>
      <c r="D5" s="240" t="s">
        <v>80</v>
      </c>
      <c r="E5" s="20"/>
      <c r="F5" s="21"/>
    </row>
    <row r="6" spans="1:8">
      <c r="A6" s="22">
        <v>1</v>
      </c>
      <c r="B6" s="23" t="s">
        <v>114</v>
      </c>
      <c r="C6" s="24">
        <v>15.98506115536</v>
      </c>
      <c r="D6" s="25">
        <v>38.35210277682</v>
      </c>
      <c r="E6" s="26">
        <f>D6/C6*100-100</f>
        <v>139.92465467647</v>
      </c>
      <c r="F6" s="27">
        <f>D6/D$21*100</f>
        <v>81.0524033342242</v>
      </c>
      <c r="G6" s="28"/>
      <c r="H6" s="28"/>
    </row>
    <row r="7" spans="1:8">
      <c r="A7" s="22">
        <v>2</v>
      </c>
      <c r="B7" s="29" t="s">
        <v>115</v>
      </c>
      <c r="C7" s="30">
        <v>3.22808078801</v>
      </c>
      <c r="D7" s="31">
        <v>3.2150091455</v>
      </c>
      <c r="E7" s="32">
        <f t="shared" ref="E7:E21" si="0">D7/C7*100-100</f>
        <v>-0.404935420406801</v>
      </c>
      <c r="F7" s="33">
        <f t="shared" ref="F7:F21" si="1">D7/D$21*100</f>
        <v>6.79452231082835</v>
      </c>
      <c r="G7" s="28"/>
      <c r="H7" s="28"/>
    </row>
    <row r="8" spans="1:8">
      <c r="A8" s="22">
        <v>3</v>
      </c>
      <c r="B8" s="29" t="s">
        <v>116</v>
      </c>
      <c r="C8" s="30">
        <v>0.87119656399</v>
      </c>
      <c r="D8" s="31">
        <v>0.87282373797</v>
      </c>
      <c r="E8" s="32">
        <f t="shared" si="0"/>
        <v>0.186774609457558</v>
      </c>
      <c r="F8" s="33">
        <f t="shared" si="1"/>
        <v>1.84460450738017</v>
      </c>
      <c r="G8" s="28"/>
      <c r="H8" s="28"/>
    </row>
    <row r="9" spans="1:8">
      <c r="A9" s="22">
        <v>4</v>
      </c>
      <c r="B9" s="29" t="s">
        <v>117</v>
      </c>
      <c r="C9" s="30">
        <v>0.68461082691</v>
      </c>
      <c r="D9" s="31">
        <v>0.62686802596</v>
      </c>
      <c r="E9" s="32">
        <f t="shared" si="0"/>
        <v>-8.43439786230418</v>
      </c>
      <c r="F9" s="33">
        <f t="shared" si="1"/>
        <v>1.32480767412179</v>
      </c>
      <c r="G9" s="28"/>
      <c r="H9" s="28"/>
    </row>
    <row r="10" spans="1:8">
      <c r="A10" s="22">
        <v>5</v>
      </c>
      <c r="B10" s="29" t="s">
        <v>118</v>
      </c>
      <c r="C10" s="30">
        <v>0.41269616048</v>
      </c>
      <c r="D10" s="31">
        <v>0.40118322896</v>
      </c>
      <c r="E10" s="32">
        <f t="shared" si="0"/>
        <v>-2.78968709246278</v>
      </c>
      <c r="F10" s="33">
        <f t="shared" si="1"/>
        <v>0.847850900739803</v>
      </c>
      <c r="G10" s="28"/>
      <c r="H10" s="28"/>
    </row>
    <row r="11" spans="1:8">
      <c r="A11" s="22">
        <v>6</v>
      </c>
      <c r="B11" s="29" t="s">
        <v>119</v>
      </c>
      <c r="C11" s="30">
        <v>0.397319637</v>
      </c>
      <c r="D11" s="31">
        <v>0.34641015309</v>
      </c>
      <c r="E11" s="32">
        <f t="shared" si="0"/>
        <v>-12.8132312549153</v>
      </c>
      <c r="F11" s="33">
        <f t="shared" si="1"/>
        <v>0.732094811351283</v>
      </c>
      <c r="G11" s="28"/>
      <c r="H11" s="28"/>
    </row>
    <row r="12" spans="1:8">
      <c r="A12" s="22">
        <v>7</v>
      </c>
      <c r="B12" s="29" t="s">
        <v>120</v>
      </c>
      <c r="C12" s="30">
        <v>0.41014783594</v>
      </c>
      <c r="D12" s="31">
        <v>0.3453276232</v>
      </c>
      <c r="E12" s="32">
        <f t="shared" si="0"/>
        <v>-15.804109411291</v>
      </c>
      <c r="F12" s="33">
        <f t="shared" si="1"/>
        <v>0.729807018951053</v>
      </c>
      <c r="G12" s="28"/>
      <c r="H12" s="28"/>
    </row>
    <row r="13" spans="1:8">
      <c r="A13" s="22">
        <v>8</v>
      </c>
      <c r="B13" s="29" t="s">
        <v>121</v>
      </c>
      <c r="C13" s="30">
        <v>0.40338361936</v>
      </c>
      <c r="D13" s="31">
        <v>0.32701834433</v>
      </c>
      <c r="E13" s="32">
        <f t="shared" si="0"/>
        <v>-18.9311789980861</v>
      </c>
      <c r="F13" s="33">
        <f t="shared" si="1"/>
        <v>0.691112633290745</v>
      </c>
      <c r="G13" s="28"/>
      <c r="H13" s="28"/>
    </row>
    <row r="14" spans="1:8">
      <c r="A14" s="22">
        <v>9</v>
      </c>
      <c r="B14" s="29" t="s">
        <v>122</v>
      </c>
      <c r="C14" s="30">
        <v>0.24645605742</v>
      </c>
      <c r="D14" s="31">
        <v>0.32124373687</v>
      </c>
      <c r="E14" s="32">
        <f t="shared" si="0"/>
        <v>30.3452389171957</v>
      </c>
      <c r="F14" s="33">
        <f t="shared" si="1"/>
        <v>0.678908718014746</v>
      </c>
      <c r="G14" s="28"/>
      <c r="H14" s="28"/>
    </row>
    <row r="15" spans="1:8">
      <c r="A15" s="22">
        <v>10</v>
      </c>
      <c r="B15" s="29" t="s">
        <v>123</v>
      </c>
      <c r="C15" s="30">
        <v>0.2262748522</v>
      </c>
      <c r="D15" s="31">
        <v>0.27041189654</v>
      </c>
      <c r="E15" s="32">
        <f t="shared" si="0"/>
        <v>19.5059432857294</v>
      </c>
      <c r="F15" s="33">
        <f t="shared" si="1"/>
        <v>0.57148194017616</v>
      </c>
      <c r="G15" s="28"/>
      <c r="H15" s="28"/>
    </row>
    <row r="16" spans="1:8">
      <c r="A16" s="22">
        <v>11</v>
      </c>
      <c r="B16" s="29" t="s">
        <v>124</v>
      </c>
      <c r="C16" s="30">
        <v>0.22561544479</v>
      </c>
      <c r="D16" s="31">
        <v>0.22482590923</v>
      </c>
      <c r="E16" s="32">
        <f t="shared" si="0"/>
        <v>-0.349947478433904</v>
      </c>
      <c r="F16" s="33">
        <f t="shared" si="1"/>
        <v>0.475141620811139</v>
      </c>
      <c r="G16" s="28"/>
      <c r="H16" s="28"/>
    </row>
    <row r="17" spans="1:8">
      <c r="A17" s="22">
        <v>12</v>
      </c>
      <c r="B17" s="29" t="s">
        <v>125</v>
      </c>
      <c r="C17" s="34">
        <v>0.11873624611</v>
      </c>
      <c r="D17" s="31">
        <v>0.17578876819</v>
      </c>
      <c r="E17" s="32">
        <f t="shared" si="0"/>
        <v>48.049794354409</v>
      </c>
      <c r="F17" s="33">
        <f t="shared" si="1"/>
        <v>0.371507716900829</v>
      </c>
      <c r="G17" s="28"/>
      <c r="H17" s="28"/>
    </row>
    <row r="18" spans="1:8">
      <c r="A18" s="22">
        <v>13</v>
      </c>
      <c r="B18" s="29" t="s">
        <v>126</v>
      </c>
      <c r="C18" s="30">
        <v>0.20946774237</v>
      </c>
      <c r="D18" s="31">
        <v>0.14602417992</v>
      </c>
      <c r="E18" s="32">
        <f t="shared" si="0"/>
        <v>-30.2879869387882</v>
      </c>
      <c r="F18" s="33">
        <f t="shared" si="1"/>
        <v>0.308603958335724</v>
      </c>
      <c r="G18" s="28"/>
      <c r="H18" s="28"/>
    </row>
    <row r="19" spans="1:8">
      <c r="A19" s="22">
        <v>14</v>
      </c>
      <c r="B19" s="29" t="s">
        <v>127</v>
      </c>
      <c r="C19" s="30">
        <v>0.29746200208</v>
      </c>
      <c r="D19" s="31">
        <v>0.12346155745</v>
      </c>
      <c r="E19" s="32">
        <f t="shared" si="0"/>
        <v>-58.4950156367212</v>
      </c>
      <c r="F19" s="33">
        <f t="shared" si="1"/>
        <v>0.260920659525272</v>
      </c>
      <c r="G19" s="28"/>
      <c r="H19" s="28"/>
    </row>
    <row r="20" spans="1:8">
      <c r="A20" s="35">
        <v>15</v>
      </c>
      <c r="B20" s="36" t="s">
        <v>72</v>
      </c>
      <c r="C20" s="37">
        <f>C21-SUM(C6:C19)</f>
        <v>1.37659368932</v>
      </c>
      <c r="D20" s="38">
        <f>D21-SUM(D6:D19)</f>
        <v>1.56916356278001</v>
      </c>
      <c r="E20" s="32">
        <f t="shared" si="0"/>
        <v>13.9888679538499</v>
      </c>
      <c r="F20" s="33">
        <f t="shared" si="1"/>
        <v>3.31623219534871</v>
      </c>
      <c r="G20" s="28"/>
      <c r="H20" s="28"/>
    </row>
    <row r="21" s="1" customFormat="1" spans="1:8">
      <c r="A21" s="39"/>
      <c r="B21" s="40" t="s">
        <v>128</v>
      </c>
      <c r="C21" s="41">
        <v>25.09310262134</v>
      </c>
      <c r="D21" s="41">
        <v>47.31766264681</v>
      </c>
      <c r="E21" s="42">
        <f t="shared" si="0"/>
        <v>88.5684020857967</v>
      </c>
      <c r="F21" s="43">
        <f t="shared" si="1"/>
        <v>100</v>
      </c>
      <c r="G21" s="28"/>
      <c r="H21" s="28"/>
    </row>
    <row r="22" spans="1:5">
      <c r="A22" s="44"/>
      <c r="B22" s="45"/>
      <c r="C22" s="46"/>
      <c r="D22" s="46"/>
      <c r="E22" s="47"/>
    </row>
    <row r="23" spans="1:5">
      <c r="A23" s="48"/>
      <c r="B23" s="49"/>
      <c r="C23" s="50"/>
      <c r="D23" s="50"/>
      <c r="E23" s="51"/>
    </row>
    <row r="24" spans="1:6">
      <c r="A24" s="52" t="s">
        <v>106</v>
      </c>
      <c r="B24" s="52"/>
      <c r="C24" s="52"/>
      <c r="D24" s="52"/>
      <c r="E24" s="52"/>
      <c r="F24" s="52"/>
    </row>
    <row r="25" spans="1:6">
      <c r="A25" s="7" t="s">
        <v>107</v>
      </c>
      <c r="B25" s="7"/>
      <c r="C25" s="7"/>
      <c r="D25" s="7"/>
      <c r="E25" s="7"/>
      <c r="F25" s="7"/>
    </row>
    <row r="26" spans="1:5">
      <c r="A26" s="53" t="s">
        <v>129</v>
      </c>
      <c r="B26" s="54"/>
      <c r="C26" s="55"/>
      <c r="D26" s="56" t="s">
        <v>1</v>
      </c>
      <c r="E26" s="51"/>
    </row>
    <row r="27" ht="63" customHeight="1" spans="1:6">
      <c r="A27" s="12" t="s">
        <v>25</v>
      </c>
      <c r="B27" s="13" t="s">
        <v>109</v>
      </c>
      <c r="C27" s="14" t="s">
        <v>110</v>
      </c>
      <c r="D27" s="14" t="s">
        <v>111</v>
      </c>
      <c r="E27" s="15" t="s">
        <v>112</v>
      </c>
      <c r="F27" s="16" t="s">
        <v>113</v>
      </c>
    </row>
    <row r="28" spans="1:6">
      <c r="A28" s="57"/>
      <c r="B28" s="18"/>
      <c r="C28" s="240" t="s">
        <v>79</v>
      </c>
      <c r="D28" s="240" t="s">
        <v>80</v>
      </c>
      <c r="E28" s="20"/>
      <c r="F28" s="21"/>
    </row>
    <row r="29" spans="1:7">
      <c r="A29" s="58">
        <v>1</v>
      </c>
      <c r="B29" s="50" t="s">
        <v>114</v>
      </c>
      <c r="C29" s="25">
        <v>160.653836381928</v>
      </c>
      <c r="D29" s="25">
        <v>173.542675064123</v>
      </c>
      <c r="E29" s="26">
        <f>D29/C29*100-100</f>
        <v>8.02273943309635</v>
      </c>
      <c r="F29" s="27">
        <f>D29/D$44*100</f>
        <v>56.8703180335785</v>
      </c>
      <c r="G29" s="59"/>
    </row>
    <row r="30" spans="1:7">
      <c r="A30" s="60">
        <v>2</v>
      </c>
      <c r="B30" s="50" t="s">
        <v>127</v>
      </c>
      <c r="C30" s="31">
        <v>52.1014406959988</v>
      </c>
      <c r="D30" s="31">
        <v>65.1771687884688</v>
      </c>
      <c r="E30" s="32">
        <f t="shared" ref="E30:E44" si="2">D30/C30*100-100</f>
        <v>25.0966727940676</v>
      </c>
      <c r="F30" s="33">
        <f t="shared" ref="F30:F44" si="3">D30/D$44*100</f>
        <v>21.3587022106169</v>
      </c>
      <c r="G30" s="59"/>
    </row>
    <row r="31" spans="1:7">
      <c r="A31" s="60">
        <v>3</v>
      </c>
      <c r="B31" s="50" t="s">
        <v>130</v>
      </c>
      <c r="C31" s="31">
        <v>1.76152631880273</v>
      </c>
      <c r="D31" s="31">
        <v>18.705173541666</v>
      </c>
      <c r="E31" s="32">
        <f t="shared" si="2"/>
        <v>961.87306666979</v>
      </c>
      <c r="F31" s="33">
        <f t="shared" si="3"/>
        <v>6.1297266957235</v>
      </c>
      <c r="G31" s="59"/>
    </row>
    <row r="32" spans="1:7">
      <c r="A32" s="60">
        <v>4</v>
      </c>
      <c r="B32" s="50" t="s">
        <v>115</v>
      </c>
      <c r="C32" s="31">
        <v>3.29450226645106</v>
      </c>
      <c r="D32" s="31">
        <v>6.12286805810805</v>
      </c>
      <c r="E32" s="32">
        <f t="shared" si="2"/>
        <v>85.8510804639328</v>
      </c>
      <c r="F32" s="33">
        <f t="shared" si="3"/>
        <v>2.00647739014961</v>
      </c>
      <c r="G32" s="59"/>
    </row>
    <row r="33" spans="1:7">
      <c r="A33" s="60">
        <v>5</v>
      </c>
      <c r="B33" s="50" t="s">
        <v>118</v>
      </c>
      <c r="C33" s="31">
        <v>1.22697113190785</v>
      </c>
      <c r="D33" s="31">
        <v>4.35628442638962</v>
      </c>
      <c r="E33" s="32">
        <f t="shared" si="2"/>
        <v>255.043758822257</v>
      </c>
      <c r="F33" s="33">
        <f t="shared" si="3"/>
        <v>1.42756403104863</v>
      </c>
      <c r="G33" s="59"/>
    </row>
    <row r="34" spans="1:7">
      <c r="A34" s="60">
        <v>6</v>
      </c>
      <c r="B34" s="50" t="s">
        <v>131</v>
      </c>
      <c r="C34" s="31">
        <v>2.63275837199991</v>
      </c>
      <c r="D34" s="31">
        <v>3.81344026589928</v>
      </c>
      <c r="E34" s="32">
        <f t="shared" si="2"/>
        <v>44.845812910757</v>
      </c>
      <c r="F34" s="33">
        <f t="shared" si="3"/>
        <v>1.24967280032772</v>
      </c>
      <c r="G34" s="59"/>
    </row>
    <row r="35" spans="1:7">
      <c r="A35" s="60">
        <v>7</v>
      </c>
      <c r="B35" s="50" t="s">
        <v>132</v>
      </c>
      <c r="C35" s="31">
        <v>0.712514321132233</v>
      </c>
      <c r="D35" s="31">
        <v>3.48640680548636</v>
      </c>
      <c r="E35" s="32">
        <f t="shared" si="2"/>
        <v>389.310418343062</v>
      </c>
      <c r="F35" s="33">
        <f t="shared" si="3"/>
        <v>1.14250321282175</v>
      </c>
      <c r="G35" s="59"/>
    </row>
    <row r="36" spans="1:7">
      <c r="A36" s="60">
        <v>8</v>
      </c>
      <c r="B36" s="50" t="s">
        <v>133</v>
      </c>
      <c r="C36" s="31">
        <v>4.05610200847221</v>
      </c>
      <c r="D36" s="31">
        <v>2.77068334170116</v>
      </c>
      <c r="E36" s="32">
        <f t="shared" si="2"/>
        <v>-31.6909846962952</v>
      </c>
      <c r="F36" s="33">
        <f t="shared" si="3"/>
        <v>0.907959052461661</v>
      </c>
      <c r="G36" s="59"/>
    </row>
    <row r="37" spans="1:7">
      <c r="A37" s="60">
        <v>9</v>
      </c>
      <c r="B37" s="50" t="s">
        <v>124</v>
      </c>
      <c r="C37" s="31">
        <v>0.931841933470192</v>
      </c>
      <c r="D37" s="31">
        <v>2.1862237905175</v>
      </c>
      <c r="E37" s="32">
        <f t="shared" si="2"/>
        <v>134.613158304217</v>
      </c>
      <c r="F37" s="33">
        <f t="shared" si="3"/>
        <v>0.716430366267929</v>
      </c>
      <c r="G37" s="59"/>
    </row>
    <row r="38" spans="1:7">
      <c r="A38" s="60">
        <v>10</v>
      </c>
      <c r="B38" s="50" t="s">
        <v>134</v>
      </c>
      <c r="C38" s="33">
        <v>1.95861315519995</v>
      </c>
      <c r="D38" s="31">
        <v>2.05372823735625</v>
      </c>
      <c r="E38" s="32">
        <f t="shared" si="2"/>
        <v>4.85624646724021</v>
      </c>
      <c r="F38" s="33">
        <f t="shared" si="3"/>
        <v>0.673011280769039</v>
      </c>
      <c r="G38" s="59"/>
    </row>
    <row r="39" spans="1:7">
      <c r="A39" s="60">
        <v>11</v>
      </c>
      <c r="B39" s="50" t="s">
        <v>120</v>
      </c>
      <c r="C39" s="31">
        <v>1.00397707933239</v>
      </c>
      <c r="D39" s="31">
        <v>2.01606336466631</v>
      </c>
      <c r="E39" s="32">
        <f t="shared" si="2"/>
        <v>100.807708280245</v>
      </c>
      <c r="F39" s="33">
        <f t="shared" si="3"/>
        <v>0.660668418773972</v>
      </c>
      <c r="G39" s="59"/>
    </row>
    <row r="40" spans="1:7">
      <c r="A40" s="60">
        <v>12</v>
      </c>
      <c r="B40" s="50" t="s">
        <v>135</v>
      </c>
      <c r="C40" s="31">
        <v>2.62980613802471</v>
      </c>
      <c r="D40" s="31">
        <v>1.95466448314135</v>
      </c>
      <c r="E40" s="32">
        <f t="shared" si="2"/>
        <v>-25.6726777354954</v>
      </c>
      <c r="F40" s="33">
        <f t="shared" si="3"/>
        <v>0.640547869647135</v>
      </c>
      <c r="G40" s="59"/>
    </row>
    <row r="41" spans="1:7">
      <c r="A41" s="60">
        <v>13</v>
      </c>
      <c r="B41" s="50" t="s">
        <v>121</v>
      </c>
      <c r="C41" s="31">
        <v>4.14981186851532</v>
      </c>
      <c r="D41" s="31">
        <v>1.66695306324914</v>
      </c>
      <c r="E41" s="32">
        <f t="shared" si="2"/>
        <v>-59.8306353139443</v>
      </c>
      <c r="F41" s="33">
        <f t="shared" si="3"/>
        <v>0.546264201695626</v>
      </c>
      <c r="G41" s="59"/>
    </row>
    <row r="42" spans="1:7">
      <c r="A42" s="60">
        <v>14</v>
      </c>
      <c r="B42" s="50" t="s">
        <v>136</v>
      </c>
      <c r="C42" s="31">
        <v>0.712445749414703</v>
      </c>
      <c r="D42" s="31">
        <v>1.55225222831383</v>
      </c>
      <c r="E42" s="32">
        <f t="shared" si="2"/>
        <v>117.876551244646</v>
      </c>
      <c r="F42" s="33">
        <f t="shared" si="3"/>
        <v>0.508676484673989</v>
      </c>
      <c r="G42" s="59"/>
    </row>
    <row r="43" spans="1:7">
      <c r="A43" s="61">
        <v>15</v>
      </c>
      <c r="B43" s="62" t="s">
        <v>72</v>
      </c>
      <c r="C43" s="38">
        <f>+C44-SUM(C29:C42)</f>
        <v>24.716478438611</v>
      </c>
      <c r="D43" s="63">
        <f>+D44-SUM(D29:D42)</f>
        <v>15.7505131314584</v>
      </c>
      <c r="E43" s="32">
        <f t="shared" si="2"/>
        <v>-36.2752538935578</v>
      </c>
      <c r="F43" s="33">
        <f t="shared" si="3"/>
        <v>5.16147795144406</v>
      </c>
      <c r="G43" s="59"/>
    </row>
    <row r="44" s="1" customFormat="1" spans="1:7">
      <c r="A44" s="64"/>
      <c r="B44" s="65" t="s">
        <v>128</v>
      </c>
      <c r="C44" s="66">
        <v>262.542625859261</v>
      </c>
      <c r="D44" s="66">
        <v>305.155098590545</v>
      </c>
      <c r="E44" s="42">
        <f t="shared" si="2"/>
        <v>16.2306873376542</v>
      </c>
      <c r="F44" s="66">
        <f t="shared" si="3"/>
        <v>100</v>
      </c>
      <c r="G44" s="59"/>
    </row>
    <row r="45" spans="1:5">
      <c r="A45" s="48"/>
      <c r="B45" s="49"/>
      <c r="C45" s="50"/>
      <c r="D45" s="50"/>
      <c r="E45" s="51"/>
    </row>
  </sheetData>
  <mergeCells count="8">
    <mergeCell ref="A1:F1"/>
    <mergeCell ref="A2:F2"/>
    <mergeCell ref="A24:F24"/>
    <mergeCell ref="A25:F25"/>
    <mergeCell ref="E4:E5"/>
    <mergeCell ref="E27:E28"/>
    <mergeCell ref="F4:F5"/>
    <mergeCell ref="F27:F28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TEPC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composition</vt:lpstr>
      <vt:lpstr>export</vt:lpstr>
      <vt:lpstr>Import</vt:lpstr>
      <vt:lpstr>partner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TEPC</dc:creator>
  <cp:lastModifiedBy>Trade and Export Promotion Cen</cp:lastModifiedBy>
  <dcterms:created xsi:type="dcterms:W3CDTF">2022-07-25T08:04:00Z</dcterms:created>
  <cp:lastPrinted>2022-08-08T09:22:00Z</cp:lastPrinted>
  <dcterms:modified xsi:type="dcterms:W3CDTF">2025-10-30T07:16:20Z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485AE02DB0054683AC0A70306B7FFE4A_12</vt:lpwstr>
  </property>
  <property fmtid="{D5CDD505-2E9C-101B-9397-08002B2CF9AE}" pid="3" name="KSOProductBuildVer">
    <vt:lpwstr>1033-12.2.0.23131</vt:lpwstr>
  </property>
</Properties>
</file>